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8195" windowHeight="12045"/>
  </bookViews>
  <sheets>
    <sheet name="All a) Ris amm Pres" sheetId="1" r:id="rId1"/>
    <sheet name="All a) Ris amm Pres SG" sheetId="2" r:id="rId2"/>
    <sheet name="avanzo 2012 - COMP &amp; RES" sheetId="3" r:id="rId3"/>
  </sheets>
  <definedNames>
    <definedName name="_xlnm.Print_Area" localSheetId="0">'All a) Ris amm Pres'!$A$1:$C$56</definedName>
    <definedName name="_xlnm.Print_Area" localSheetId="1">'All a) Ris amm Pres SG'!$A$1:$C$56</definedName>
  </definedNames>
  <calcPr calcId="125725"/>
</workbook>
</file>

<file path=xl/calcChain.xml><?xml version="1.0" encoding="utf-8"?>
<calcChain xmlns="http://schemas.openxmlformats.org/spreadsheetml/2006/main">
  <c r="C125" i="3"/>
  <c r="C6" i="2"/>
  <c r="C117" i="3"/>
  <c r="C107"/>
  <c r="C100"/>
  <c r="C108" s="1"/>
  <c r="C95"/>
  <c r="C90"/>
  <c r="C109" s="1"/>
  <c r="B83"/>
  <c r="C82"/>
  <c r="C81"/>
  <c r="C83" s="1"/>
  <c r="C72"/>
  <c r="C55" s="1"/>
  <c r="C57"/>
  <c r="C49"/>
  <c r="C52" s="1"/>
  <c r="C54" s="1"/>
  <c r="C58" s="1"/>
  <c r="C43"/>
  <c r="C44" s="1"/>
  <c r="C37"/>
  <c r="C26"/>
  <c r="B26"/>
  <c r="D25"/>
  <c r="D24"/>
  <c r="D23"/>
  <c r="D22"/>
  <c r="D26" s="1"/>
  <c r="C17"/>
  <c r="C19" s="1"/>
  <c r="C27" s="1"/>
  <c r="B17"/>
  <c r="D16"/>
  <c r="D15"/>
  <c r="D14"/>
  <c r="D13"/>
  <c r="D12"/>
  <c r="D11"/>
  <c r="D17" s="1"/>
  <c r="C7"/>
  <c r="C110" l="1"/>
  <c r="C104"/>
  <c r="C105" s="1"/>
  <c r="C35" i="2" l="1"/>
  <c r="C12"/>
  <c r="C19" s="1"/>
  <c r="C24" s="1"/>
  <c r="C27" s="1"/>
  <c r="C39" l="1"/>
  <c r="C35" i="1"/>
  <c r="C27"/>
  <c r="C12"/>
  <c r="C19" s="1"/>
  <c r="C39" l="1"/>
</calcChain>
</file>

<file path=xl/sharedStrings.xml><?xml version="1.0" encoding="utf-8"?>
<sst xmlns="http://schemas.openxmlformats.org/spreadsheetml/2006/main" count="254" uniqueCount="151">
  <si>
    <t>Allegato a)  Risultato presunto di amministrazione</t>
  </si>
  <si>
    <t>TABELLA DIMOSTRATIVA DEL RISULTATO DI AMMINISTRAZIONE PRESUNTO
(ALL'INIZIO DELL'ESERCIZIO N DI RIFERIMENTO DEL BILANCIO DI PREVISIONE)*</t>
  </si>
  <si>
    <t>(+)</t>
  </si>
  <si>
    <t>(-)</t>
  </si>
  <si>
    <t>+/-</t>
  </si>
  <si>
    <t>-/+</t>
  </si>
  <si>
    <t>=</t>
  </si>
  <si>
    <t>+</t>
  </si>
  <si>
    <t xml:space="preserve">- </t>
  </si>
  <si>
    <r>
      <t>Parte accantonata</t>
    </r>
    <r>
      <rPr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</si>
  <si>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Fondo ……..al 31/12/N-1 </t>
    </r>
    <r>
      <rPr>
        <vertAlign val="superscript"/>
        <sz val="11"/>
        <rFont val="Calibri"/>
        <family val="2"/>
      </rPr>
      <t>(4)</t>
    </r>
  </si>
  <si>
    <t>Fondo ……..al 31/12/N-1</t>
  </si>
  <si>
    <t>B) Totale parte accantonata</t>
  </si>
  <si>
    <t xml:space="preserve">Parte vincolata </t>
  </si>
  <si>
    <t xml:space="preserve">Vincoli derivanti da leggi e dai principi contabili </t>
  </si>
  <si>
    <t>Vincoli derivanti da trasferimenti</t>
  </si>
  <si>
    <t>Vincoli derivanti dalla contrazione di mutui</t>
  </si>
  <si>
    <t xml:space="preserve">Vincoli formalmente attribuiti dall'ente </t>
  </si>
  <si>
    <t xml:space="preserve">Altri vincoli da specificare </t>
  </si>
  <si>
    <t>C) Totale parte vincolata</t>
  </si>
  <si>
    <t>Parte destinata agli investimenti</t>
  </si>
  <si>
    <t>D) Totale destinata agli investimenti</t>
  </si>
  <si>
    <t>E) Totale parte disponibile (E=A-B-C-D)</t>
  </si>
  <si>
    <t>Utilizzo quota vincolata</t>
  </si>
  <si>
    <t xml:space="preserve">Utilizzo vincoli derivanti da leggi e dai principi contabili </t>
  </si>
  <si>
    <t>Utilizzo vincoli derivanti da trasferimenti</t>
  </si>
  <si>
    <t>Utilizzo vincoli derivanti dalla contrazione di mutui</t>
  </si>
  <si>
    <t xml:space="preserve">Utilizzo vincoli formalmente attribuiti dall'ente </t>
  </si>
  <si>
    <t xml:space="preserve">Utilizzo altri vincoli da specificare </t>
  </si>
  <si>
    <t>Totale utilizzo avanzo di amministrazione presunto</t>
  </si>
  <si>
    <t>(* )</t>
  </si>
  <si>
    <t>Indicare gli anni di riferimento N e N-1.</t>
  </si>
  <si>
    <t>(1)</t>
  </si>
  <si>
    <t>Indicare l'importo del fondo pluriennale vincolato totale stanziato in spesa del bilancio di previsione N-1. Se il bilancio di previsione dell'esercizio N è approvato nel corso dell'esercizio N, indicare, sulla base dei dati di preconsuntivo o di consuntivo, l'importo del fondo pluriennale vincolato risultante dal conto del bilancio del rendiconto N-1 (in spesa).</t>
  </si>
  <si>
    <t>(2)</t>
  </si>
  <si>
    <t>Non comprende il fondo pluriennale vincolato.</t>
  </si>
  <si>
    <t>(3)</t>
  </si>
  <si>
    <t>Indicare l'importo del  fondo crediti di dubbia esigibilità risultante nel prospetto del risultato di amministrazione allegato al consuntivo dell'esercizio N-2, incrementato dell'accantonamento al fondo crediti di dubbia esigibilità stanziato nel bilancio di previsione N-1 (importo aggiornato), al netto degli eventuali utilizzi del fondo successivi all'approvazione del consuntivo N-2. Se il bilancio di previsione dell'esercizio N-1 è approvato nel corso dell'esercizio N, indicare, sulla base dei dati di preconsuntivo o di consuntivo, l'importo del fondo crediti di dubbia esigibilità indicato nel prospetto del risultato di amministrazione del rendiconto dell'esercizio N-1.</t>
  </si>
  <si>
    <t>(4)</t>
  </si>
  <si>
    <t>Indicare l'importo del  fondo ...... risultante nel prospetto del risultato di amministrazione allegato al consuntivo dell'esercizio N-2, incrementato dell'importo realtivo al fondo ....... stanziato nel bilancio di previsione N-1 (importo aggiornato), al netto degli eventuali utilizzi del fondo successivi all'approvazione del consuntivo N-2. Se il bilancio di previsione dell'esercizio N è approvato nel corso dell'esercizio N, indicare, sulla base dei dati di preconsuntivo o di consuntivo, l'importo del fondo ............ indicato nel prospetto del risultato di amministrazione del rendiconto dell'esercizio N.</t>
  </si>
  <si>
    <t>(5)</t>
  </si>
  <si>
    <t>In caso di risultato negativo le regioni iscrivono nel passivo del bilanciodi previsione N l'importo di cui alla lettera E, al netto dell'ammontare di debito autorizzato alla data del 31 dicembre N-1 non ancora contratto. A decorrere dal 2016 si fa riferimento all'ammontare del debito autorizzato alla data del 31 dicembre 2015.</t>
  </si>
  <si>
    <t>(6)</t>
  </si>
  <si>
    <t>Indicare i riferimenti normativi delle quote vincolate del risultato di amministrazione iscritte in entrata del bilancio di previsione  N</t>
  </si>
  <si>
    <t>1) Determinazione del risultato di amministrazione presunto al 31/12/2013:</t>
  </si>
  <si>
    <t>Risultato di amministrazione iniziale dell'esercizio 2013</t>
  </si>
  <si>
    <t>?</t>
  </si>
  <si>
    <t>Entrate già accertate nell'esercizio 2013</t>
  </si>
  <si>
    <t>Uscite già impegnate nell'esercizio 2013</t>
  </si>
  <si>
    <t>che ci devo mettere?</t>
  </si>
  <si>
    <t>VEDI CALCOLI PRE CONSUNTIVO 29/1/14</t>
  </si>
  <si>
    <t>Variazioni dei residui attivi già verificatesi nell'esercizio 2013</t>
  </si>
  <si>
    <t>Variazioni dei residui passivi già verificatesi nell'esercizio 2013</t>
  </si>
  <si>
    <r>
      <t>Entrate che prevedo di accertare  per il restante periodo</t>
    </r>
    <r>
      <rPr>
        <sz val="11"/>
        <rFont val="Calibri"/>
        <family val="2"/>
      </rPr>
      <t xml:space="preserve"> dell'esercizio 2013</t>
    </r>
  </si>
  <si>
    <t>vedi calcoli file richiamato sopra</t>
  </si>
  <si>
    <r>
      <t xml:space="preserve">Spese che prevedo di impegnare per il restante periodo </t>
    </r>
    <r>
      <rPr>
        <sz val="11"/>
        <rFont val="Calibri"/>
        <family val="2"/>
      </rPr>
      <t>dell'esercizio 2013</t>
    </r>
  </si>
  <si>
    <r>
      <t xml:space="preserve">Variazioni dei residui attivi, presunte per il restante periodo </t>
    </r>
    <r>
      <rPr>
        <sz val="11"/>
        <rFont val="Calibri"/>
        <family val="2"/>
      </rPr>
      <t>dell'esercizio 2013</t>
    </r>
  </si>
  <si>
    <r>
      <t xml:space="preserve">Variazioni dei residui passivi, presunte per il restante periodo </t>
    </r>
    <r>
      <rPr>
        <sz val="11"/>
        <rFont val="Calibri"/>
        <family val="2"/>
      </rPr>
      <t>dell'esercizio 2013</t>
    </r>
  </si>
  <si>
    <r>
      <t>Fondo pluriennale vincolato</t>
    </r>
    <r>
      <rPr>
        <sz val="11"/>
        <rFont val="Calibri"/>
        <family val="2"/>
      </rPr>
      <t xml:space="preserve"> dell'esercizio 2013 </t>
    </r>
    <r>
      <rPr>
        <b/>
        <vertAlign val="superscript"/>
        <sz val="11"/>
        <rFont val="Calibri"/>
        <family val="2"/>
      </rPr>
      <t>(1)</t>
    </r>
  </si>
  <si>
    <t>in armonizzazione dal 2014</t>
  </si>
  <si>
    <r>
      <t xml:space="preserve">2) Composizione del risultato di amministrazione  </t>
    </r>
    <r>
      <rPr>
        <b/>
        <sz val="11"/>
        <rFont val="Calibri"/>
        <family val="2"/>
      </rPr>
      <t xml:space="preserve">presunto al 31/12/2013: </t>
    </r>
  </si>
  <si>
    <r>
      <t>Fondo crediti di dubbia esigibilità al 31/12/2013</t>
    </r>
    <r>
      <rPr>
        <vertAlign val="superscript"/>
        <sz val="11"/>
        <rFont val="Calibri"/>
        <family val="2"/>
      </rPr>
      <t xml:space="preserve"> (3)</t>
    </r>
  </si>
  <si>
    <r>
      <t xml:space="preserve">Se D è negativo, tale importo  è iscritto tra le spese del bilancio di previsione dell'esercizio 2014 </t>
    </r>
    <r>
      <rPr>
        <b/>
        <vertAlign val="superscript"/>
        <sz val="11"/>
        <rFont val="Calibri"/>
        <family val="2"/>
      </rPr>
      <t>(5)</t>
    </r>
  </si>
  <si>
    <t>NESSUNA VARIAZIONE EFFETTUATA NEL CORSO DEL 2013 (vedi stampa cons 2013 var res), rinviato tutto in sede di rendiconto</t>
  </si>
  <si>
    <t xml:space="preserve">A) Risultato  di amministrazione presunto al 31/12/2013 </t>
  </si>
  <si>
    <t>Risultato di amministrazione dell'esercizio 2013 alla data di redazione del bilancio di previsione dell'anno 2014</t>
  </si>
  <si>
    <t>RENDICONTO 2012</t>
  </si>
  <si>
    <t>COMPOSIZIONE AVANZO DI AMMINISTRAZIONE</t>
  </si>
  <si>
    <t>FONDO CASSA 31/12/2012</t>
  </si>
  <si>
    <t>+ residui attivi</t>
  </si>
  <si>
    <t>- residui passivi</t>
  </si>
  <si>
    <t>AVANZO DI AMMINISTRAZIONE 2012</t>
  </si>
  <si>
    <t>PARTE COMPETENZA</t>
  </si>
  <si>
    <t>ENTRATA</t>
  </si>
  <si>
    <t>STANZ. DEF.</t>
  </si>
  <si>
    <t>ACCERTAMENTO</t>
  </si>
  <si>
    <t>DIFF ACC SU STANZ</t>
  </si>
  <si>
    <t>Titolo I</t>
  </si>
  <si>
    <t>Titolo II</t>
  </si>
  <si>
    <t>Titolo III</t>
  </si>
  <si>
    <t>Titolo IV</t>
  </si>
  <si>
    <t>Titolo V</t>
  </si>
  <si>
    <t>Titolo VI</t>
  </si>
  <si>
    <t>AV AMMNE 2011 APPLICATO</t>
  </si>
  <si>
    <t xml:space="preserve">E </t>
  </si>
  <si>
    <t>SPESA</t>
  </si>
  <si>
    <t>STANZIAMENTO</t>
  </si>
  <si>
    <t>IMPEGNO</t>
  </si>
  <si>
    <t>DIFF IMP SU STANZ</t>
  </si>
  <si>
    <t>S</t>
  </si>
  <si>
    <t>(E-S) AVANZO DERIVANTE DA GESTIONE DI COMPETENZA</t>
  </si>
  <si>
    <t>A (Competenza)</t>
  </si>
  <si>
    <t>PARTE RESIDUI</t>
  </si>
  <si>
    <t>riduzione residui attivi (2011 E PREC)</t>
  </si>
  <si>
    <t>riduzione residui passivi (2011 E PREC)</t>
  </si>
  <si>
    <t>AVANZO DERIVANTE DA RIACCERTAMENTO RESIDUI</t>
  </si>
  <si>
    <t>B (Residui)</t>
  </si>
  <si>
    <t>AVANZO DI AMMINISTRAZIONE ANNO PRECEDENTE NON IMPEGNATO</t>
  </si>
  <si>
    <t>crediti dubbia esigibilità</t>
  </si>
  <si>
    <t>mancata estinzione anticipata</t>
  </si>
  <si>
    <t>C (Avanzi amministrazione anni precedenti)</t>
  </si>
  <si>
    <t>AVANZO DI AMMINISTRAZIONE 2011 (A+B+C)</t>
  </si>
  <si>
    <t>di cui</t>
  </si>
  <si>
    <t>FONDO NON VINCOLATO (risultanze spese correnti)</t>
  </si>
  <si>
    <t>DESTINABILE A LETT B,C,E (ART 187 TUEL)</t>
  </si>
  <si>
    <t>ATTENZIONE</t>
  </si>
  <si>
    <t>FONDO VINCOLATO</t>
  </si>
  <si>
    <t>V. VINCOLI</t>
  </si>
  <si>
    <t>FONDO AMMORTAMENTO</t>
  </si>
  <si>
    <t>FONDO FINANZIAMENTO SPESE C/CAPITALE</t>
  </si>
  <si>
    <t>Elenco residui attivi dubbia esigibilità</t>
  </si>
  <si>
    <t>Cap</t>
  </si>
  <si>
    <t>Acc.to</t>
  </si>
  <si>
    <t xml:space="preserve">Importo </t>
  </si>
  <si>
    <t>Descrizione</t>
  </si>
  <si>
    <t>589/1</t>
  </si>
  <si>
    <t>43/2008</t>
  </si>
  <si>
    <t>Fitti attivi da residenze assistite</t>
  </si>
  <si>
    <t>132/2009</t>
  </si>
  <si>
    <t>589/2</t>
  </si>
  <si>
    <t>81/2006</t>
  </si>
  <si>
    <t>Compartecipazione affitti sociali</t>
  </si>
  <si>
    <t>75/2007</t>
  </si>
  <si>
    <t>76/2007</t>
  </si>
  <si>
    <t>44/2008</t>
  </si>
  <si>
    <t>45/2008</t>
  </si>
  <si>
    <t>131/2009</t>
  </si>
  <si>
    <t>133/2009</t>
  </si>
  <si>
    <t>Accertamento convenzionale IMU 2012</t>
  </si>
  <si>
    <t>4/0</t>
  </si>
  <si>
    <t>246/2012</t>
  </si>
  <si>
    <t>Acc.to convenzionale IMU (art. 13 c. 12 bis dl 16/2012)</t>
  </si>
  <si>
    <t>Ruoli CDS emessi nel 2012</t>
  </si>
  <si>
    <t>426/0 - acc.to 136/12</t>
  </si>
  <si>
    <t>media quinquennale 75% non riscosso</t>
  </si>
  <si>
    <t>426/0 - acc.to 170/12</t>
  </si>
  <si>
    <t>Ruoli Cosap emessi nel 2012</t>
  </si>
  <si>
    <t>426/0</t>
  </si>
  <si>
    <t>136/2012</t>
  </si>
  <si>
    <t>Vincoli cassa tesoreria per somme anticipate</t>
  </si>
  <si>
    <t>altro?</t>
  </si>
  <si>
    <t>art 208 cds</t>
  </si>
  <si>
    <t>imu</t>
  </si>
  <si>
    <t>dubbi</t>
  </si>
  <si>
    <t>AVANZO 2012 NON APPLICATO NEL CORSO DEL 2013</t>
  </si>
  <si>
    <t>avanzo applicato nel 2013</t>
  </si>
  <si>
    <t>fondo dubbi quota comp 2013</t>
  </si>
  <si>
    <t>crediti dubbia esigibilità anni prec.</t>
  </si>
  <si>
    <r>
      <t xml:space="preserve">3) Utilizzo quote vincolate del risultato di amministrazione  </t>
    </r>
    <r>
      <rPr>
        <b/>
        <sz val="11"/>
        <rFont val="Calibri"/>
        <family val="2"/>
      </rPr>
      <t xml:space="preserve">presunto al 31/12/2013  </t>
    </r>
    <r>
      <rPr>
        <b/>
        <vertAlign val="superscript"/>
        <sz val="11"/>
        <rFont val="Calibri"/>
        <family val="2"/>
      </rPr>
      <t>(6)</t>
    </r>
    <r>
      <rPr>
        <b/>
        <sz val="11"/>
        <rFont val="Calibri"/>
        <family val="2"/>
      </rPr>
      <t xml:space="preserve"> :</t>
    </r>
  </si>
  <si>
    <t>Se D è negativo, tale importo  è iscritto tra le spese del bilancio di previsione dell'esercizio 2014</t>
  </si>
  <si>
    <t>SAN GIMIGNANO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</si>
</sst>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</cellStyleXfs>
  <cellXfs count="177">
    <xf numFmtId="0" fontId="0" fillId="0" borderId="0" xfId="0"/>
    <xf numFmtId="0" fontId="3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/>
    <xf numFmtId="0" fontId="7" fillId="0" borderId="2" xfId="0" applyFont="1" applyFill="1" applyBorder="1"/>
    <xf numFmtId="0" fontId="0" fillId="0" borderId="3" xfId="0" applyFill="1" applyBorder="1"/>
    <xf numFmtId="0" fontId="8" fillId="0" borderId="4" xfId="0" quotePrefix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/>
    </xf>
    <xf numFmtId="0" fontId="7" fillId="0" borderId="0" xfId="0" applyFont="1" applyFill="1" applyBorder="1"/>
    <xf numFmtId="2" fontId="0" fillId="0" borderId="8" xfId="0" applyNumberFormat="1" applyFill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0" fontId="8" fillId="0" borderId="9" xfId="0" quotePrefix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8" xfId="0" applyFill="1" applyBorder="1"/>
    <xf numFmtId="0" fontId="5" fillId="0" borderId="13" xfId="0" applyFont="1" applyFill="1" applyBorder="1"/>
    <xf numFmtId="0" fontId="12" fillId="0" borderId="0" xfId="0" applyFont="1" applyFill="1" applyBorder="1" applyAlignment="1">
      <alignment horizontal="right"/>
    </xf>
    <xf numFmtId="0" fontId="0" fillId="0" borderId="13" xfId="0" applyFill="1" applyBorder="1"/>
    <xf numFmtId="43" fontId="1" fillId="0" borderId="8" xfId="1" applyFont="1" applyFill="1" applyBorder="1"/>
    <xf numFmtId="43" fontId="1" fillId="0" borderId="15" xfId="1" applyFont="1" applyFill="1" applyBorder="1"/>
    <xf numFmtId="0" fontId="0" fillId="0" borderId="0" xfId="0" applyFill="1" applyAlignment="1"/>
    <xf numFmtId="2" fontId="5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/>
    <xf numFmtId="2" fontId="5" fillId="0" borderId="15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2" xfId="0" applyFont="1" applyFill="1" applyBorder="1" applyAlignment="1">
      <alignment horizontal="right"/>
    </xf>
    <xf numFmtId="0" fontId="0" fillId="0" borderId="2" xfId="0" applyFill="1" applyBorder="1"/>
    <xf numFmtId="0" fontId="12" fillId="0" borderId="3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top"/>
    </xf>
    <xf numFmtId="0" fontId="7" fillId="0" borderId="0" xfId="0" applyFont="1" applyFill="1" applyAlignment="1"/>
    <xf numFmtId="0" fontId="16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 wrapText="1"/>
    </xf>
    <xf numFmtId="43" fontId="5" fillId="0" borderId="6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0" fillId="0" borderId="8" xfId="0" applyNumberFormat="1" applyFill="1" applyBorder="1" applyAlignment="1">
      <alignment horizontal="center" vertical="center"/>
    </xf>
    <xf numFmtId="0" fontId="9" fillId="0" borderId="7" xfId="0" quotePrefix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right" vertical="center"/>
    </xf>
    <xf numFmtId="0" fontId="8" fillId="0" borderId="9" xfId="0" quotePrefix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43" fontId="1" fillId="0" borderId="8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43" fontId="0" fillId="0" borderId="8" xfId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0" fontId="20" fillId="0" borderId="0" xfId="5" applyFont="1"/>
    <xf numFmtId="0" fontId="20" fillId="0" borderId="0" xfId="5" applyFont="1" applyAlignment="1">
      <alignment horizontal="center"/>
    </xf>
    <xf numFmtId="0" fontId="19" fillId="0" borderId="0" xfId="5" applyFont="1" applyAlignment="1">
      <alignment horizontal="right"/>
    </xf>
    <xf numFmtId="0" fontId="20" fillId="0" borderId="0" xfId="5" applyFont="1" applyAlignment="1">
      <alignment horizontal="right"/>
    </xf>
    <xf numFmtId="43" fontId="20" fillId="0" borderId="0" xfId="7" applyFont="1"/>
    <xf numFmtId="49" fontId="20" fillId="0" borderId="0" xfId="5" applyNumberFormat="1" applyFont="1" applyAlignment="1">
      <alignment horizontal="right"/>
    </xf>
    <xf numFmtId="43" fontId="20" fillId="0" borderId="28" xfId="7" applyFont="1" applyBorder="1"/>
    <xf numFmtId="43" fontId="19" fillId="0" borderId="0" xfId="7" applyFont="1"/>
    <xf numFmtId="43" fontId="20" fillId="0" borderId="0" xfId="7" applyFont="1" applyAlignment="1">
      <alignment horizontal="center"/>
    </xf>
    <xf numFmtId="43" fontId="20" fillId="0" borderId="0" xfId="5" applyNumberFormat="1" applyFont="1"/>
    <xf numFmtId="43" fontId="20" fillId="0" borderId="28" xfId="7" applyFont="1" applyBorder="1" applyAlignment="1">
      <alignment horizontal="center"/>
    </xf>
    <xf numFmtId="43" fontId="20" fillId="0" borderId="28" xfId="5" applyNumberFormat="1" applyFont="1" applyBorder="1"/>
    <xf numFmtId="0" fontId="20" fillId="0" borderId="0" xfId="5" applyFont="1" applyBorder="1" applyAlignment="1">
      <alignment horizontal="center" wrapText="1"/>
    </xf>
    <xf numFmtId="43" fontId="20" fillId="0" borderId="0" xfId="5" applyNumberFormat="1" applyFont="1" applyBorder="1"/>
    <xf numFmtId="43" fontId="19" fillId="0" borderId="0" xfId="5" applyNumberFormat="1" applyFont="1" applyAlignment="1">
      <alignment vertical="center"/>
    </xf>
    <xf numFmtId="4" fontId="20" fillId="0" borderId="0" xfId="5" applyNumberFormat="1" applyFont="1" applyBorder="1"/>
    <xf numFmtId="4" fontId="20" fillId="0" borderId="28" xfId="5" applyNumberFormat="1" applyFont="1" applyBorder="1"/>
    <xf numFmtId="4" fontId="20" fillId="0" borderId="0" xfId="5" applyNumberFormat="1" applyFont="1"/>
    <xf numFmtId="0" fontId="19" fillId="0" borderId="0" xfId="5" applyFont="1" applyAlignment="1">
      <alignment vertical="center"/>
    </xf>
    <xf numFmtId="43" fontId="19" fillId="0" borderId="0" xfId="5" applyNumberFormat="1" applyFont="1"/>
    <xf numFmtId="0" fontId="19" fillId="0" borderId="0" xfId="5" applyFont="1" applyAlignment="1">
      <alignment vertical="center" wrapText="1"/>
    </xf>
    <xf numFmtId="0" fontId="20" fillId="3" borderId="0" xfId="5" applyFont="1" applyFill="1"/>
    <xf numFmtId="0" fontId="20" fillId="3" borderId="0" xfId="5" applyFont="1" applyFill="1" applyAlignment="1">
      <alignment horizontal="center"/>
    </xf>
    <xf numFmtId="43" fontId="19" fillId="0" borderId="30" xfId="5" applyNumberFormat="1" applyFont="1" applyBorder="1"/>
    <xf numFmtId="43" fontId="20" fillId="0" borderId="0" xfId="7" applyFont="1" applyFill="1" applyAlignment="1">
      <alignment vertical="center"/>
    </xf>
    <xf numFmtId="0" fontId="20" fillId="0" borderId="0" xfId="5" applyFont="1" applyAlignment="1">
      <alignment vertical="center" wrapText="1"/>
    </xf>
    <xf numFmtId="43" fontId="20" fillId="4" borderId="0" xfId="7" applyFont="1" applyFill="1"/>
    <xf numFmtId="43" fontId="20" fillId="0" borderId="0" xfId="7" applyFont="1" applyFill="1"/>
    <xf numFmtId="43" fontId="20" fillId="0" borderId="28" xfId="7" applyFont="1" applyFill="1" applyBorder="1"/>
    <xf numFmtId="0" fontId="22" fillId="0" borderId="0" xfId="8" applyFont="1" applyAlignment="1">
      <alignment horizontal="center"/>
    </xf>
    <xf numFmtId="0" fontId="22" fillId="0" borderId="0" xfId="8" applyFont="1"/>
    <xf numFmtId="0" fontId="20" fillId="0" borderId="0" xfId="8" applyFont="1" applyAlignment="1">
      <alignment horizontal="center"/>
    </xf>
    <xf numFmtId="0" fontId="20" fillId="0" borderId="0" xfId="8" applyFont="1"/>
    <xf numFmtId="43" fontId="20" fillId="0" borderId="0" xfId="7" applyFont="1" applyBorder="1"/>
    <xf numFmtId="0" fontId="20" fillId="0" borderId="28" xfId="8" applyFont="1" applyBorder="1" applyAlignment="1">
      <alignment horizontal="center"/>
    </xf>
    <xf numFmtId="0" fontId="20" fillId="0" borderId="28" xfId="8" applyFont="1" applyBorder="1"/>
    <xf numFmtId="0" fontId="22" fillId="0" borderId="28" xfId="8" applyFont="1" applyBorder="1"/>
    <xf numFmtId="43" fontId="21" fillId="3" borderId="0" xfId="7" applyFont="1" applyFill="1"/>
    <xf numFmtId="0" fontId="22" fillId="0" borderId="0" xfId="8" applyFont="1" applyAlignment="1">
      <alignment horizontal="left"/>
    </xf>
    <xf numFmtId="43" fontId="19" fillId="5" borderId="0" xfId="7" applyFont="1" applyFill="1"/>
    <xf numFmtId="43" fontId="20" fillId="0" borderId="0" xfId="5" applyNumberFormat="1" applyFont="1" applyAlignment="1">
      <alignment horizontal="center"/>
    </xf>
    <xf numFmtId="0" fontId="20" fillId="0" borderId="28" xfId="5" applyFont="1" applyBorder="1"/>
    <xf numFmtId="43" fontId="19" fillId="3" borderId="0" xfId="7" applyFont="1" applyFill="1"/>
    <xf numFmtId="43" fontId="20" fillId="0" borderId="0" xfId="1" applyFont="1"/>
    <xf numFmtId="43" fontId="5" fillId="0" borderId="6" xfId="1" applyFont="1" applyFill="1" applyBorder="1" applyAlignment="1">
      <alignment horizontal="right" vertical="center"/>
    </xf>
    <xf numFmtId="43" fontId="5" fillId="0" borderId="6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left"/>
    </xf>
    <xf numFmtId="2" fontId="0" fillId="0" borderId="0" xfId="0" applyNumberFormat="1" applyFill="1"/>
    <xf numFmtId="43" fontId="0" fillId="0" borderId="8" xfId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0" fillId="0" borderId="0" xfId="0" applyNumberFormat="1" applyFill="1"/>
    <xf numFmtId="43" fontId="0" fillId="0" borderId="8" xfId="1" applyFont="1" applyFill="1" applyBorder="1"/>
    <xf numFmtId="0" fontId="2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21" fillId="5" borderId="0" xfId="8" applyFont="1" applyFill="1" applyAlignment="1">
      <alignment horizontal="center"/>
    </xf>
    <xf numFmtId="0" fontId="20" fillId="0" borderId="0" xfId="5" applyFont="1" applyFill="1" applyAlignment="1">
      <alignment horizontal="center" vertical="center" wrapText="1"/>
    </xf>
    <xf numFmtId="0" fontId="20" fillId="0" borderId="0" xfId="5" applyFont="1" applyAlignment="1">
      <alignment horizontal="center"/>
    </xf>
    <xf numFmtId="0" fontId="20" fillId="0" borderId="0" xfId="5" applyFont="1" applyAlignment="1">
      <alignment horizontal="right" wrapText="1"/>
    </xf>
    <xf numFmtId="0" fontId="19" fillId="2" borderId="0" xfId="5" applyFont="1" applyFill="1" applyAlignment="1">
      <alignment horizontal="center"/>
    </xf>
    <xf numFmtId="0" fontId="20" fillId="3" borderId="0" xfId="5" applyFont="1" applyFill="1" applyAlignment="1">
      <alignment horizontal="center" vertical="center" wrapText="1"/>
    </xf>
    <xf numFmtId="0" fontId="19" fillId="0" borderId="24" xfId="5" applyFont="1" applyBorder="1" applyAlignment="1">
      <alignment horizontal="center"/>
    </xf>
    <xf numFmtId="0" fontId="19" fillId="0" borderId="25" xfId="5" applyFont="1" applyBorder="1" applyAlignment="1">
      <alignment horizontal="center"/>
    </xf>
    <xf numFmtId="0" fontId="19" fillId="0" borderId="26" xfId="5" applyFont="1" applyBorder="1" applyAlignment="1">
      <alignment horizontal="center"/>
    </xf>
    <xf numFmtId="0" fontId="19" fillId="0" borderId="27" xfId="5" applyFont="1" applyBorder="1" applyAlignment="1">
      <alignment horizontal="center"/>
    </xf>
    <xf numFmtId="0" fontId="19" fillId="0" borderId="28" xfId="5" applyFont="1" applyBorder="1" applyAlignment="1">
      <alignment horizontal="center"/>
    </xf>
    <xf numFmtId="0" fontId="19" fillId="0" borderId="29" xfId="5" applyFont="1" applyBorder="1" applyAlignment="1">
      <alignment horizontal="center"/>
    </xf>
    <xf numFmtId="0" fontId="19" fillId="0" borderId="0" xfId="5" applyFont="1" applyAlignment="1">
      <alignment horizontal="right" wrapText="1"/>
    </xf>
  </cellXfs>
  <cellStyles count="9">
    <cellStyle name="Euro" xfId="2"/>
    <cellStyle name="Migliaia" xfId="1" builtinId="3"/>
    <cellStyle name="Migliaia [0] 2" xfId="3"/>
    <cellStyle name="Migliaia 2" xfId="7"/>
    <cellStyle name="Normale" xfId="0" builtinId="0"/>
    <cellStyle name="Normale 2" xfId="4"/>
    <cellStyle name="Normale 2 2" xfId="8"/>
    <cellStyle name="Normale 3" xfId="5"/>
    <cellStyle name="Normal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Normal="100" workbookViewId="0">
      <selection activeCell="G24" sqref="G24"/>
    </sheetView>
  </sheetViews>
  <sheetFormatPr defaultRowHeight="15"/>
  <cols>
    <col min="1" max="1" width="5.42578125" style="2" customWidth="1"/>
    <col min="2" max="2" width="81.85546875" style="2" customWidth="1"/>
    <col min="3" max="3" width="22.28515625" style="2" customWidth="1"/>
    <col min="4" max="4" width="9.140625" style="2"/>
    <col min="5" max="6" width="11.5703125" style="2" bestFit="1" customWidth="1"/>
    <col min="7" max="16384" width="9.140625" style="2"/>
  </cols>
  <sheetData>
    <row r="1" spans="1:14" ht="18.75">
      <c r="A1" s="142" t="s">
        <v>0</v>
      </c>
      <c r="B1" s="142"/>
      <c r="C1" s="142"/>
      <c r="D1" s="1"/>
      <c r="E1" s="1"/>
      <c r="F1" s="1"/>
      <c r="G1" s="1"/>
      <c r="H1" s="1"/>
      <c r="I1" s="1"/>
      <c r="J1" s="1"/>
      <c r="K1" s="1"/>
      <c r="L1" s="1"/>
    </row>
    <row r="2" spans="1:14" ht="18.75">
      <c r="A2" s="3"/>
      <c r="B2" s="4"/>
      <c r="C2" s="3"/>
    </row>
    <row r="3" spans="1:14" ht="18.75" customHeight="1">
      <c r="A3" s="143" t="s">
        <v>1</v>
      </c>
      <c r="B3" s="143"/>
      <c r="C3" s="143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thickBot="1">
      <c r="A4" s="6"/>
      <c r="B4" s="7"/>
      <c r="C4" s="6"/>
    </row>
    <row r="5" spans="1:14" ht="16.5" thickTop="1" thickBot="1">
      <c r="A5" s="8" t="s">
        <v>44</v>
      </c>
      <c r="B5" s="9"/>
      <c r="C5" s="10"/>
    </row>
    <row r="6" spans="1:14" ht="16.5" thickTop="1">
      <c r="A6" s="11"/>
      <c r="B6" s="12" t="s">
        <v>45</v>
      </c>
      <c r="C6" s="134">
        <v>330884.63</v>
      </c>
    </row>
    <row r="7" spans="1:14" ht="15.75">
      <c r="A7" s="13"/>
      <c r="B7" s="14"/>
      <c r="C7" s="15"/>
    </row>
    <row r="8" spans="1:14" ht="15.75">
      <c r="A8" s="16" t="s">
        <v>2</v>
      </c>
      <c r="B8" s="59" t="s">
        <v>47</v>
      </c>
      <c r="C8" s="136">
        <v>19854962.609999999</v>
      </c>
    </row>
    <row r="9" spans="1:14" ht="15.75">
      <c r="A9" s="16" t="s">
        <v>3</v>
      </c>
      <c r="B9" s="59" t="s">
        <v>48</v>
      </c>
      <c r="C9" s="136">
        <v>19737483.48</v>
      </c>
      <c r="E9" s="135"/>
    </row>
    <row r="10" spans="1:14" ht="15.75">
      <c r="A10" s="16" t="s">
        <v>4</v>
      </c>
      <c r="B10" s="59" t="s">
        <v>51</v>
      </c>
      <c r="C10" s="136">
        <v>89287.6</v>
      </c>
      <c r="E10" s="138"/>
    </row>
    <row r="11" spans="1:14" ht="15.75">
      <c r="A11" s="16" t="s">
        <v>5</v>
      </c>
      <c r="B11" s="59" t="s">
        <v>52</v>
      </c>
      <c r="C11" s="136">
        <v>140516.82999999999</v>
      </c>
    </row>
    <row r="12" spans="1:14" ht="30">
      <c r="A12" s="11" t="s">
        <v>6</v>
      </c>
      <c r="B12" s="55" t="s">
        <v>65</v>
      </c>
      <c r="C12" s="133">
        <f>C6+(C8-C9)+(-C10+C11)</f>
        <v>499592.98999999894</v>
      </c>
      <c r="E12" s="138"/>
    </row>
    <row r="13" spans="1:14" ht="15.75">
      <c r="A13" s="13"/>
      <c r="B13" s="14"/>
      <c r="C13" s="15"/>
      <c r="E13" s="135"/>
    </row>
    <row r="14" spans="1:14" ht="15.75">
      <c r="A14" s="16" t="s">
        <v>7</v>
      </c>
      <c r="B14" s="59" t="s">
        <v>47</v>
      </c>
      <c r="C14" s="136">
        <v>0</v>
      </c>
    </row>
    <row r="15" spans="1:14" ht="15.75">
      <c r="A15" s="16" t="s">
        <v>8</v>
      </c>
      <c r="B15" s="59" t="s">
        <v>48</v>
      </c>
      <c r="C15" s="136">
        <v>0</v>
      </c>
    </row>
    <row r="16" spans="1:14" ht="15.75">
      <c r="A16" s="16" t="s">
        <v>4</v>
      </c>
      <c r="B16" s="59" t="s">
        <v>51</v>
      </c>
      <c r="C16" s="136">
        <v>0</v>
      </c>
    </row>
    <row r="17" spans="1:6" ht="15.75">
      <c r="A17" s="16" t="s">
        <v>5</v>
      </c>
      <c r="B17" s="59" t="s">
        <v>52</v>
      </c>
      <c r="C17" s="136">
        <v>0</v>
      </c>
    </row>
    <row r="18" spans="1:6" s="45" customFormat="1" ht="17.25">
      <c r="A18" s="61" t="s">
        <v>8</v>
      </c>
      <c r="B18" s="59" t="s">
        <v>58</v>
      </c>
      <c r="C18" s="62">
        <v>0</v>
      </c>
    </row>
    <row r="19" spans="1:6" ht="16.5" thickBot="1">
      <c r="A19" s="17" t="s">
        <v>6</v>
      </c>
      <c r="B19" s="65" t="s">
        <v>64</v>
      </c>
      <c r="C19" s="137">
        <f>C12+(C14-C15)+(C16-C17)</f>
        <v>499592.98999999894</v>
      </c>
      <c r="F19" s="138"/>
    </row>
    <row r="20" spans="1:6" ht="16.5" thickTop="1" thickBot="1">
      <c r="B20" s="14"/>
    </row>
    <row r="21" spans="1:6" ht="16.5" customHeight="1" thickTop="1" thickBot="1">
      <c r="A21" s="144" t="s">
        <v>60</v>
      </c>
      <c r="B21" s="145"/>
      <c r="C21" s="10"/>
    </row>
    <row r="22" spans="1:6" ht="15.75" thickTop="1">
      <c r="A22" s="19"/>
      <c r="B22" s="20"/>
      <c r="C22" s="21"/>
    </row>
    <row r="23" spans="1:6" ht="17.25">
      <c r="A23" s="22" t="s">
        <v>9</v>
      </c>
      <c r="B23" s="20"/>
      <c r="C23" s="21"/>
    </row>
    <row r="24" spans="1:6" ht="17.25">
      <c r="A24" s="19"/>
      <c r="B24" s="71" t="s">
        <v>61</v>
      </c>
      <c r="C24" s="139">
        <v>369846.95</v>
      </c>
    </row>
    <row r="25" spans="1:6">
      <c r="A25" s="19"/>
      <c r="B25" s="20"/>
      <c r="C25" s="21"/>
    </row>
    <row r="26" spans="1:6">
      <c r="A26" s="19"/>
      <c r="B26" s="20"/>
      <c r="C26" s="21"/>
    </row>
    <row r="27" spans="1:6">
      <c r="A27" s="19"/>
      <c r="B27" s="23" t="s">
        <v>12</v>
      </c>
      <c r="C27" s="133">
        <f>+SUM(C22:C25)</f>
        <v>369846.95</v>
      </c>
    </row>
    <row r="28" spans="1:6">
      <c r="A28" s="24"/>
      <c r="B28" s="14"/>
      <c r="C28" s="25"/>
    </row>
    <row r="29" spans="1:6">
      <c r="A29" s="22" t="s">
        <v>13</v>
      </c>
      <c r="B29" s="14"/>
      <c r="C29" s="25"/>
    </row>
    <row r="30" spans="1:6">
      <c r="A30" s="24" t="s">
        <v>14</v>
      </c>
      <c r="B30" s="14"/>
      <c r="C30" s="25"/>
    </row>
    <row r="31" spans="1:6">
      <c r="A31" s="24" t="s">
        <v>15</v>
      </c>
      <c r="B31" s="14"/>
      <c r="C31" s="25"/>
    </row>
    <row r="32" spans="1:6">
      <c r="A32" s="24" t="s">
        <v>16</v>
      </c>
      <c r="B32" s="14"/>
      <c r="C32" s="25"/>
    </row>
    <row r="33" spans="1:7">
      <c r="A33" s="24" t="s">
        <v>17</v>
      </c>
      <c r="B33" s="14"/>
      <c r="C33" s="26"/>
      <c r="G33" s="27"/>
    </row>
    <row r="34" spans="1:7">
      <c r="A34" s="24" t="s">
        <v>18</v>
      </c>
      <c r="B34" s="14"/>
      <c r="C34" s="26"/>
      <c r="G34" s="27"/>
    </row>
    <row r="35" spans="1:7">
      <c r="A35" s="24"/>
      <c r="B35" s="23" t="s">
        <v>19</v>
      </c>
      <c r="C35" s="133">
        <f>+SUM(C30:C33)</f>
        <v>0</v>
      </c>
    </row>
    <row r="36" spans="1:7">
      <c r="A36" s="24"/>
      <c r="B36" s="23"/>
      <c r="C36" s="28"/>
    </row>
    <row r="37" spans="1:7">
      <c r="A37" s="29" t="s">
        <v>20</v>
      </c>
      <c r="B37" s="23"/>
      <c r="C37" s="30"/>
    </row>
    <row r="38" spans="1:7">
      <c r="A38" s="24"/>
      <c r="B38" s="23" t="s">
        <v>21</v>
      </c>
      <c r="C38" s="133">
        <v>129746.04</v>
      </c>
    </row>
    <row r="39" spans="1:7">
      <c r="A39" s="24"/>
      <c r="B39" s="23" t="s">
        <v>22</v>
      </c>
      <c r="C39" s="133">
        <f>+C19-C27-C35-C38</f>
        <v>-1.0622898116707802E-9</v>
      </c>
    </row>
    <row r="40" spans="1:7" ht="15.75" thickBot="1">
      <c r="A40" s="146" t="s">
        <v>149</v>
      </c>
      <c r="B40" s="147"/>
      <c r="C40" s="148"/>
    </row>
    <row r="41" spans="1:7" s="31" customFormat="1" ht="16.5" thickTop="1" thickBot="1">
      <c r="B41" s="32"/>
      <c r="C41" s="33"/>
    </row>
    <row r="42" spans="1:7" ht="16.5" customHeight="1" thickTop="1" thickBot="1">
      <c r="A42" s="144" t="s">
        <v>148</v>
      </c>
      <c r="B42" s="145"/>
      <c r="C42" s="34"/>
    </row>
    <row r="43" spans="1:7" ht="15.75" thickTop="1">
      <c r="A43" s="149" t="s">
        <v>23</v>
      </c>
      <c r="B43" s="150"/>
      <c r="C43" s="35"/>
    </row>
    <row r="44" spans="1:7">
      <c r="A44" s="24" t="s">
        <v>24</v>
      </c>
      <c r="B44" s="14"/>
      <c r="C44" s="21"/>
    </row>
    <row r="45" spans="1:7">
      <c r="A45" s="24" t="s">
        <v>25</v>
      </c>
      <c r="B45" s="14"/>
      <c r="C45" s="21"/>
    </row>
    <row r="46" spans="1:7">
      <c r="A46" s="24" t="s">
        <v>26</v>
      </c>
      <c r="B46" s="14"/>
      <c r="C46" s="21"/>
    </row>
    <row r="47" spans="1:7">
      <c r="A47" s="24" t="s">
        <v>27</v>
      </c>
      <c r="B47" s="14"/>
      <c r="C47" s="21"/>
    </row>
    <row r="48" spans="1:7">
      <c r="A48" s="24" t="s">
        <v>28</v>
      </c>
      <c r="B48" s="14"/>
      <c r="C48" s="21"/>
    </row>
    <row r="49" spans="1:3" ht="15.75" thickBot="1">
      <c r="A49" s="151" t="s">
        <v>29</v>
      </c>
      <c r="B49" s="152"/>
      <c r="C49" s="18">
        <v>0</v>
      </c>
    </row>
    <row r="50" spans="1:3" ht="15.75" thickTop="1">
      <c r="A50" s="36" t="s">
        <v>30</v>
      </c>
      <c r="B50" s="37" t="s">
        <v>31</v>
      </c>
      <c r="C50" s="27"/>
    </row>
    <row r="51" spans="1:3" ht="69" customHeight="1">
      <c r="A51" s="38" t="s">
        <v>32</v>
      </c>
      <c r="B51" s="153" t="s">
        <v>33</v>
      </c>
      <c r="C51" s="153"/>
    </row>
    <row r="52" spans="1:3" ht="17.25">
      <c r="A52" s="38" t="s">
        <v>34</v>
      </c>
      <c r="B52" s="40" t="s">
        <v>35</v>
      </c>
      <c r="C52" s="41"/>
    </row>
    <row r="53" spans="1:3" ht="99" customHeight="1">
      <c r="A53" s="38" t="s">
        <v>36</v>
      </c>
      <c r="B53" s="153" t="s">
        <v>37</v>
      </c>
      <c r="C53" s="153"/>
    </row>
    <row r="54" spans="1:3" ht="90" customHeight="1">
      <c r="A54" s="38" t="s">
        <v>38</v>
      </c>
      <c r="B54" s="153" t="s">
        <v>39</v>
      </c>
      <c r="C54" s="153"/>
    </row>
    <row r="55" spans="1:3" ht="56.25" customHeight="1">
      <c r="A55" s="38" t="s">
        <v>40</v>
      </c>
      <c r="B55" s="154" t="s">
        <v>41</v>
      </c>
      <c r="C55" s="154"/>
    </row>
    <row r="56" spans="1:3" ht="30" customHeight="1">
      <c r="A56" s="38" t="s">
        <v>42</v>
      </c>
      <c r="B56" s="141" t="s">
        <v>43</v>
      </c>
      <c r="C56" s="141"/>
    </row>
  </sheetData>
  <mergeCells count="12">
    <mergeCell ref="B56:C56"/>
    <mergeCell ref="A1:C1"/>
    <mergeCell ref="A3:C3"/>
    <mergeCell ref="A21:B21"/>
    <mergeCell ref="A40:C40"/>
    <mergeCell ref="A42:B42"/>
    <mergeCell ref="A43:B43"/>
    <mergeCell ref="A49:B49"/>
    <mergeCell ref="B51:C51"/>
    <mergeCell ref="B53:C53"/>
    <mergeCell ref="B54:C54"/>
    <mergeCell ref="B55:C55"/>
  </mergeCells>
  <printOptions horizontalCentered="1" verticalCentered="1"/>
  <pageMargins left="0.11811023622047245" right="3.937007874015748E-2" top="0.35433070866141736" bottom="0.35433070866141736" header="0.31496062992125984" footer="0.31496062992125984"/>
  <pageSetup paperSize="9" scale="6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Normal="100" workbookViewId="0">
      <selection activeCell="J3" sqref="J3"/>
    </sheetView>
  </sheetViews>
  <sheetFormatPr defaultRowHeight="15"/>
  <cols>
    <col min="1" max="1" width="5.42578125" style="45" customWidth="1"/>
    <col min="2" max="2" width="81.85546875" style="45" customWidth="1"/>
    <col min="3" max="3" width="22.28515625" style="45" customWidth="1"/>
    <col min="4" max="9" width="0" style="45" hidden="1" customWidth="1"/>
    <col min="10" max="10" width="32" style="45" customWidth="1"/>
    <col min="11" max="16384" width="9.140625" style="45"/>
  </cols>
  <sheetData>
    <row r="1" spans="1:14" ht="18.75">
      <c r="A1" s="155" t="s">
        <v>0</v>
      </c>
      <c r="B1" s="155"/>
      <c r="C1" s="155"/>
      <c r="D1" s="44"/>
      <c r="E1" s="44"/>
      <c r="F1" s="44"/>
      <c r="G1" s="44"/>
      <c r="H1" s="44"/>
      <c r="I1" s="44"/>
      <c r="J1" s="44"/>
      <c r="K1" s="44"/>
      <c r="L1" s="44"/>
    </row>
    <row r="2" spans="1:14" ht="18.75">
      <c r="A2" s="46"/>
      <c r="B2" s="47"/>
      <c r="C2" s="46"/>
    </row>
    <row r="3" spans="1:14" ht="18.75" customHeight="1">
      <c r="A3" s="156" t="s">
        <v>1</v>
      </c>
      <c r="B3" s="156"/>
      <c r="C3" s="156"/>
      <c r="D3" s="48"/>
      <c r="E3" s="48"/>
      <c r="F3" s="48"/>
      <c r="G3" s="48"/>
      <c r="H3" s="48"/>
      <c r="I3" s="48"/>
      <c r="J3" s="140" t="s">
        <v>150</v>
      </c>
      <c r="K3" s="48"/>
      <c r="L3" s="48"/>
      <c r="M3" s="48"/>
      <c r="N3" s="48"/>
    </row>
    <row r="4" spans="1:14" ht="15.75" thickBot="1">
      <c r="A4" s="49"/>
      <c r="B4" s="50"/>
      <c r="C4" s="49"/>
    </row>
    <row r="5" spans="1:14" ht="16.5" thickTop="1" thickBot="1">
      <c r="A5" s="51" t="s">
        <v>44</v>
      </c>
      <c r="B5" s="52"/>
      <c r="C5" s="53"/>
    </row>
    <row r="6" spans="1:14" ht="16.5" thickTop="1">
      <c r="A6" s="54"/>
      <c r="B6" s="55" t="s">
        <v>45</v>
      </c>
      <c r="C6" s="132">
        <f>'avanzo 2012 - COMP &amp; RES'!C117</f>
        <v>206317.27000000037</v>
      </c>
      <c r="D6" s="57" t="s">
        <v>46</v>
      </c>
      <c r="E6" s="45" t="s">
        <v>49</v>
      </c>
    </row>
    <row r="7" spans="1:14" ht="15.75">
      <c r="A7" s="58"/>
      <c r="B7" s="59"/>
      <c r="C7" s="60"/>
    </row>
    <row r="8" spans="1:14" ht="15.75">
      <c r="A8" s="61" t="s">
        <v>2</v>
      </c>
      <c r="B8" s="59" t="s">
        <v>47</v>
      </c>
      <c r="C8" s="62">
        <v>15796798.02</v>
      </c>
      <c r="E8" s="45" t="s">
        <v>50</v>
      </c>
    </row>
    <row r="9" spans="1:14" ht="15.75">
      <c r="A9" s="61" t="s">
        <v>3</v>
      </c>
      <c r="B9" s="59" t="s">
        <v>48</v>
      </c>
      <c r="C9" s="62">
        <v>14560665.84</v>
      </c>
      <c r="E9" s="45" t="s">
        <v>50</v>
      </c>
    </row>
    <row r="10" spans="1:14" ht="15.75">
      <c r="A10" s="61" t="s">
        <v>4</v>
      </c>
      <c r="B10" s="59" t="s">
        <v>51</v>
      </c>
      <c r="C10" s="63">
        <v>0</v>
      </c>
      <c r="E10" s="45" t="s">
        <v>63</v>
      </c>
    </row>
    <row r="11" spans="1:14" ht="15.75">
      <c r="A11" s="61" t="s">
        <v>5</v>
      </c>
      <c r="B11" s="59" t="s">
        <v>52</v>
      </c>
      <c r="C11" s="63">
        <v>0</v>
      </c>
      <c r="E11" s="45" t="s">
        <v>63</v>
      </c>
    </row>
    <row r="12" spans="1:14" ht="30">
      <c r="A12" s="54" t="s">
        <v>6</v>
      </c>
      <c r="B12" s="55" t="s">
        <v>65</v>
      </c>
      <c r="C12" s="43">
        <f>C6+(C8-C9)+(-C10+C11)</f>
        <v>1442449.4500000002</v>
      </c>
    </row>
    <row r="13" spans="1:14" ht="15.75">
      <c r="A13" s="58"/>
      <c r="B13" s="59"/>
      <c r="C13" s="60"/>
    </row>
    <row r="14" spans="1:14" ht="15.75">
      <c r="A14" s="61" t="s">
        <v>7</v>
      </c>
      <c r="B14" s="59" t="s">
        <v>53</v>
      </c>
      <c r="C14" s="62">
        <v>476567.42999999993</v>
      </c>
      <c r="E14" s="45" t="s">
        <v>54</v>
      </c>
    </row>
    <row r="15" spans="1:14" ht="15.75">
      <c r="A15" s="61" t="s">
        <v>8</v>
      </c>
      <c r="B15" s="59" t="s">
        <v>55</v>
      </c>
      <c r="C15" s="62">
        <v>1486808.02</v>
      </c>
      <c r="E15" s="45" t="s">
        <v>54</v>
      </c>
    </row>
    <row r="16" spans="1:14" ht="15.75">
      <c r="A16" s="61" t="s">
        <v>4</v>
      </c>
      <c r="B16" s="59" t="s">
        <v>56</v>
      </c>
      <c r="C16" s="62">
        <v>0</v>
      </c>
    </row>
    <row r="17" spans="1:5" ht="15.75">
      <c r="A17" s="61" t="s">
        <v>5</v>
      </c>
      <c r="B17" s="59" t="s">
        <v>57</v>
      </c>
      <c r="C17" s="62">
        <v>0</v>
      </c>
    </row>
    <row r="18" spans="1:5" ht="17.25">
      <c r="A18" s="61" t="s">
        <v>8</v>
      </c>
      <c r="B18" s="59" t="s">
        <v>58</v>
      </c>
      <c r="C18" s="62">
        <v>0</v>
      </c>
      <c r="E18" s="45" t="s">
        <v>59</v>
      </c>
    </row>
    <row r="19" spans="1:5" ht="16.5" thickBot="1">
      <c r="A19" s="64" t="s">
        <v>6</v>
      </c>
      <c r="B19" s="65" t="s">
        <v>64</v>
      </c>
      <c r="C19" s="66">
        <f>C12+(C14-C15)+(C16-C17)-C18</f>
        <v>432208.8600000001</v>
      </c>
    </row>
    <row r="20" spans="1:5" ht="16.5" thickTop="1" thickBot="1">
      <c r="B20" s="59"/>
    </row>
    <row r="21" spans="1:5" ht="16.5" thickTop="1" thickBot="1">
      <c r="A21" s="144" t="s">
        <v>60</v>
      </c>
      <c r="B21" s="145"/>
      <c r="C21" s="53"/>
    </row>
    <row r="22" spans="1:5" ht="15.75" thickTop="1">
      <c r="A22" s="67"/>
      <c r="B22" s="68"/>
      <c r="C22" s="69"/>
    </row>
    <row r="23" spans="1:5" ht="17.25">
      <c r="A23" s="70" t="s">
        <v>9</v>
      </c>
      <c r="B23" s="68"/>
      <c r="C23" s="69"/>
    </row>
    <row r="24" spans="1:5" ht="17.25">
      <c r="A24" s="67"/>
      <c r="B24" s="71" t="s">
        <v>61</v>
      </c>
      <c r="C24" s="85">
        <f>C19</f>
        <v>432208.8600000001</v>
      </c>
    </row>
    <row r="25" spans="1:5" ht="17.25" hidden="1">
      <c r="A25" s="67"/>
      <c r="B25" s="68" t="s">
        <v>10</v>
      </c>
      <c r="C25" s="69"/>
    </row>
    <row r="26" spans="1:5" hidden="1">
      <c r="A26" s="67"/>
      <c r="B26" s="68" t="s">
        <v>11</v>
      </c>
      <c r="C26" s="69"/>
    </row>
    <row r="27" spans="1:5">
      <c r="A27" s="67"/>
      <c r="B27" s="72" t="s">
        <v>12</v>
      </c>
      <c r="C27" s="43">
        <f>+SUM(C22:C25)</f>
        <v>432208.8600000001</v>
      </c>
    </row>
    <row r="28" spans="1:5">
      <c r="A28" s="73"/>
      <c r="B28" s="59"/>
      <c r="C28" s="74"/>
    </row>
    <row r="29" spans="1:5">
      <c r="A29" s="70" t="s">
        <v>13</v>
      </c>
      <c r="B29" s="59"/>
      <c r="C29" s="74"/>
    </row>
    <row r="30" spans="1:5">
      <c r="A30" s="73" t="s">
        <v>14</v>
      </c>
      <c r="B30" s="59"/>
      <c r="C30" s="74"/>
    </row>
    <row r="31" spans="1:5">
      <c r="A31" s="73" t="s">
        <v>15</v>
      </c>
      <c r="B31" s="59"/>
      <c r="C31" s="74"/>
    </row>
    <row r="32" spans="1:5">
      <c r="A32" s="73" t="s">
        <v>16</v>
      </c>
      <c r="B32" s="59"/>
      <c r="C32" s="74"/>
    </row>
    <row r="33" spans="1:3">
      <c r="A33" s="73" t="s">
        <v>17</v>
      </c>
      <c r="B33" s="59"/>
      <c r="C33" s="75"/>
    </row>
    <row r="34" spans="1:3">
      <c r="A34" s="73" t="s">
        <v>18</v>
      </c>
      <c r="B34" s="59"/>
      <c r="C34" s="75"/>
    </row>
    <row r="35" spans="1:3">
      <c r="A35" s="73"/>
      <c r="B35" s="72" t="s">
        <v>19</v>
      </c>
      <c r="C35" s="86">
        <f>+SUM(C30:C33)</f>
        <v>0</v>
      </c>
    </row>
    <row r="36" spans="1:3">
      <c r="A36" s="73"/>
      <c r="B36" s="72"/>
      <c r="C36" s="76"/>
    </row>
    <row r="37" spans="1:3">
      <c r="A37" s="77" t="s">
        <v>20</v>
      </c>
      <c r="B37" s="72"/>
      <c r="C37" s="78"/>
    </row>
    <row r="38" spans="1:3">
      <c r="A38" s="73"/>
      <c r="B38" s="72" t="s">
        <v>21</v>
      </c>
      <c r="C38" s="56"/>
    </row>
    <row r="39" spans="1:3">
      <c r="A39" s="73"/>
      <c r="B39" s="72" t="s">
        <v>22</v>
      </c>
      <c r="C39" s="86">
        <f>+C19-C27-C35-C38</f>
        <v>0</v>
      </c>
    </row>
    <row r="40" spans="1:3" ht="18" thickBot="1">
      <c r="A40" s="157" t="s">
        <v>62</v>
      </c>
      <c r="B40" s="158"/>
      <c r="C40" s="159"/>
    </row>
    <row r="41" spans="1:3" s="79" customFormat="1" ht="16.5" thickTop="1" thickBot="1">
      <c r="B41" s="80"/>
      <c r="C41" s="81"/>
    </row>
    <row r="42" spans="1:3" ht="16.5" thickTop="1" thickBot="1">
      <c r="A42" s="144" t="s">
        <v>148</v>
      </c>
      <c r="B42" s="145"/>
      <c r="C42" s="82"/>
    </row>
    <row r="43" spans="1:3" ht="15.75" thickTop="1">
      <c r="A43" s="160" t="s">
        <v>23</v>
      </c>
      <c r="B43" s="161"/>
      <c r="C43" s="83"/>
    </row>
    <row r="44" spans="1:3">
      <c r="A44" s="73" t="s">
        <v>24</v>
      </c>
      <c r="B44" s="59"/>
      <c r="C44" s="69"/>
    </row>
    <row r="45" spans="1:3">
      <c r="A45" s="73" t="s">
        <v>25</v>
      </c>
      <c r="B45" s="59"/>
      <c r="C45" s="69"/>
    </row>
    <row r="46" spans="1:3">
      <c r="A46" s="73" t="s">
        <v>26</v>
      </c>
      <c r="B46" s="59"/>
      <c r="C46" s="69"/>
    </row>
    <row r="47" spans="1:3">
      <c r="A47" s="73" t="s">
        <v>27</v>
      </c>
      <c r="B47" s="59"/>
      <c r="C47" s="69"/>
    </row>
    <row r="48" spans="1:3">
      <c r="A48" s="73" t="s">
        <v>28</v>
      </c>
      <c r="B48" s="59"/>
      <c r="C48" s="69"/>
    </row>
    <row r="49" spans="1:3" ht="15.75" thickBot="1">
      <c r="A49" s="162" t="s">
        <v>29</v>
      </c>
      <c r="B49" s="163"/>
      <c r="C49" s="87">
        <v>0</v>
      </c>
    </row>
    <row r="50" spans="1:3" ht="15.75" hidden="1" thickTop="1">
      <c r="A50" s="57" t="s">
        <v>30</v>
      </c>
      <c r="B50" s="84" t="s">
        <v>31</v>
      </c>
    </row>
    <row r="51" spans="1:3" ht="69" hidden="1" customHeight="1">
      <c r="A51" s="38" t="s">
        <v>32</v>
      </c>
      <c r="B51" s="153" t="s">
        <v>33</v>
      </c>
      <c r="C51" s="153"/>
    </row>
    <row r="52" spans="1:3" ht="17.25" hidden="1">
      <c r="A52" s="38" t="s">
        <v>34</v>
      </c>
      <c r="B52" s="42" t="s">
        <v>35</v>
      </c>
      <c r="C52" s="39"/>
    </row>
    <row r="53" spans="1:3" ht="99" hidden="1" customHeight="1">
      <c r="A53" s="38" t="s">
        <v>36</v>
      </c>
      <c r="B53" s="153" t="s">
        <v>37</v>
      </c>
      <c r="C53" s="153"/>
    </row>
    <row r="54" spans="1:3" ht="90" hidden="1" customHeight="1">
      <c r="A54" s="38" t="s">
        <v>38</v>
      </c>
      <c r="B54" s="153" t="s">
        <v>39</v>
      </c>
      <c r="C54" s="153"/>
    </row>
    <row r="55" spans="1:3" ht="56.25" hidden="1" customHeight="1">
      <c r="A55" s="38" t="s">
        <v>40</v>
      </c>
      <c r="B55" s="154" t="s">
        <v>41</v>
      </c>
      <c r="C55" s="154"/>
    </row>
    <row r="56" spans="1:3" ht="30" hidden="1" customHeight="1">
      <c r="A56" s="38" t="s">
        <v>42</v>
      </c>
      <c r="B56" s="153" t="s">
        <v>43</v>
      </c>
      <c r="C56" s="153"/>
    </row>
    <row r="57" spans="1:3" ht="15.75" thickTop="1"/>
  </sheetData>
  <mergeCells count="12">
    <mergeCell ref="B56:C56"/>
    <mergeCell ref="A1:C1"/>
    <mergeCell ref="A3:C3"/>
    <mergeCell ref="A21:B21"/>
    <mergeCell ref="A40:C40"/>
    <mergeCell ref="A42:B42"/>
    <mergeCell ref="A43:B43"/>
    <mergeCell ref="A49:B49"/>
    <mergeCell ref="B51:C51"/>
    <mergeCell ref="B53:C53"/>
    <mergeCell ref="B54:C54"/>
    <mergeCell ref="B55:C55"/>
  </mergeCells>
  <printOptions horizontalCentered="1" verticalCentered="1"/>
  <pageMargins left="0.11811023622047245" right="3.937007874015748E-2" top="0.35433070866141736" bottom="0.35433070866141736" header="0.31496062992125984" footer="0.31496062992125984"/>
  <pageSetup paperSize="9" scale="94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workbookViewId="0">
      <selection activeCell="C117" sqref="C117"/>
    </sheetView>
  </sheetViews>
  <sheetFormatPr defaultRowHeight="11.25"/>
  <cols>
    <col min="1" max="1" width="18.42578125" style="88" customWidth="1"/>
    <col min="2" max="2" width="14.7109375" style="89" customWidth="1"/>
    <col min="3" max="3" width="14.28515625" style="88" bestFit="1" customWidth="1"/>
    <col min="4" max="4" width="27" style="88" customWidth="1"/>
    <col min="5" max="5" width="16.28515625" style="88" bestFit="1" customWidth="1"/>
    <col min="6" max="6" width="32.7109375" style="88" bestFit="1" customWidth="1"/>
    <col min="7" max="256" width="9.140625" style="88"/>
    <col min="257" max="257" width="18.42578125" style="88" customWidth="1"/>
    <col min="258" max="258" width="14.7109375" style="88" customWidth="1"/>
    <col min="259" max="259" width="14.28515625" style="88" bestFit="1" customWidth="1"/>
    <col min="260" max="260" width="27" style="88" customWidth="1"/>
    <col min="261" max="261" width="16.28515625" style="88" bestFit="1" customWidth="1"/>
    <col min="262" max="262" width="32.7109375" style="88" bestFit="1" customWidth="1"/>
    <col min="263" max="512" width="9.140625" style="88"/>
    <col min="513" max="513" width="18.42578125" style="88" customWidth="1"/>
    <col min="514" max="514" width="14.7109375" style="88" customWidth="1"/>
    <col min="515" max="515" width="14.28515625" style="88" bestFit="1" customWidth="1"/>
    <col min="516" max="516" width="27" style="88" customWidth="1"/>
    <col min="517" max="517" width="16.28515625" style="88" bestFit="1" customWidth="1"/>
    <col min="518" max="518" width="32.7109375" style="88" bestFit="1" customWidth="1"/>
    <col min="519" max="768" width="9.140625" style="88"/>
    <col min="769" max="769" width="18.42578125" style="88" customWidth="1"/>
    <col min="770" max="770" width="14.7109375" style="88" customWidth="1"/>
    <col min="771" max="771" width="14.28515625" style="88" bestFit="1" customWidth="1"/>
    <col min="772" max="772" width="27" style="88" customWidth="1"/>
    <col min="773" max="773" width="16.28515625" style="88" bestFit="1" customWidth="1"/>
    <col min="774" max="774" width="32.7109375" style="88" bestFit="1" customWidth="1"/>
    <col min="775" max="1024" width="9.140625" style="88"/>
    <col min="1025" max="1025" width="18.42578125" style="88" customWidth="1"/>
    <col min="1026" max="1026" width="14.7109375" style="88" customWidth="1"/>
    <col min="1027" max="1027" width="14.28515625" style="88" bestFit="1" customWidth="1"/>
    <col min="1028" max="1028" width="27" style="88" customWidth="1"/>
    <col min="1029" max="1029" width="16.28515625" style="88" bestFit="1" customWidth="1"/>
    <col min="1030" max="1030" width="32.7109375" style="88" bestFit="1" customWidth="1"/>
    <col min="1031" max="1280" width="9.140625" style="88"/>
    <col min="1281" max="1281" width="18.42578125" style="88" customWidth="1"/>
    <col min="1282" max="1282" width="14.7109375" style="88" customWidth="1"/>
    <col min="1283" max="1283" width="14.28515625" style="88" bestFit="1" customWidth="1"/>
    <col min="1284" max="1284" width="27" style="88" customWidth="1"/>
    <col min="1285" max="1285" width="16.28515625" style="88" bestFit="1" customWidth="1"/>
    <col min="1286" max="1286" width="32.7109375" style="88" bestFit="1" customWidth="1"/>
    <col min="1287" max="1536" width="9.140625" style="88"/>
    <col min="1537" max="1537" width="18.42578125" style="88" customWidth="1"/>
    <col min="1538" max="1538" width="14.7109375" style="88" customWidth="1"/>
    <col min="1539" max="1539" width="14.28515625" style="88" bestFit="1" customWidth="1"/>
    <col min="1540" max="1540" width="27" style="88" customWidth="1"/>
    <col min="1541" max="1541" width="16.28515625" style="88" bestFit="1" customWidth="1"/>
    <col min="1542" max="1542" width="32.7109375" style="88" bestFit="1" customWidth="1"/>
    <col min="1543" max="1792" width="9.140625" style="88"/>
    <col min="1793" max="1793" width="18.42578125" style="88" customWidth="1"/>
    <col min="1794" max="1794" width="14.7109375" style="88" customWidth="1"/>
    <col min="1795" max="1795" width="14.28515625" style="88" bestFit="1" customWidth="1"/>
    <col min="1796" max="1796" width="27" style="88" customWidth="1"/>
    <col min="1797" max="1797" width="16.28515625" style="88" bestFit="1" customWidth="1"/>
    <col min="1798" max="1798" width="32.7109375" style="88" bestFit="1" customWidth="1"/>
    <col min="1799" max="2048" width="9.140625" style="88"/>
    <col min="2049" max="2049" width="18.42578125" style="88" customWidth="1"/>
    <col min="2050" max="2050" width="14.7109375" style="88" customWidth="1"/>
    <col min="2051" max="2051" width="14.28515625" style="88" bestFit="1" customWidth="1"/>
    <col min="2052" max="2052" width="27" style="88" customWidth="1"/>
    <col min="2053" max="2053" width="16.28515625" style="88" bestFit="1" customWidth="1"/>
    <col min="2054" max="2054" width="32.7109375" style="88" bestFit="1" customWidth="1"/>
    <col min="2055" max="2304" width="9.140625" style="88"/>
    <col min="2305" max="2305" width="18.42578125" style="88" customWidth="1"/>
    <col min="2306" max="2306" width="14.7109375" style="88" customWidth="1"/>
    <col min="2307" max="2307" width="14.28515625" style="88" bestFit="1" customWidth="1"/>
    <col min="2308" max="2308" width="27" style="88" customWidth="1"/>
    <col min="2309" max="2309" width="16.28515625" style="88" bestFit="1" customWidth="1"/>
    <col min="2310" max="2310" width="32.7109375" style="88" bestFit="1" customWidth="1"/>
    <col min="2311" max="2560" width="9.140625" style="88"/>
    <col min="2561" max="2561" width="18.42578125" style="88" customWidth="1"/>
    <col min="2562" max="2562" width="14.7109375" style="88" customWidth="1"/>
    <col min="2563" max="2563" width="14.28515625" style="88" bestFit="1" customWidth="1"/>
    <col min="2564" max="2564" width="27" style="88" customWidth="1"/>
    <col min="2565" max="2565" width="16.28515625" style="88" bestFit="1" customWidth="1"/>
    <col min="2566" max="2566" width="32.7109375" style="88" bestFit="1" customWidth="1"/>
    <col min="2567" max="2816" width="9.140625" style="88"/>
    <col min="2817" max="2817" width="18.42578125" style="88" customWidth="1"/>
    <col min="2818" max="2818" width="14.7109375" style="88" customWidth="1"/>
    <col min="2819" max="2819" width="14.28515625" style="88" bestFit="1" customWidth="1"/>
    <col min="2820" max="2820" width="27" style="88" customWidth="1"/>
    <col min="2821" max="2821" width="16.28515625" style="88" bestFit="1" customWidth="1"/>
    <col min="2822" max="2822" width="32.7109375" style="88" bestFit="1" customWidth="1"/>
    <col min="2823" max="3072" width="9.140625" style="88"/>
    <col min="3073" max="3073" width="18.42578125" style="88" customWidth="1"/>
    <col min="3074" max="3074" width="14.7109375" style="88" customWidth="1"/>
    <col min="3075" max="3075" width="14.28515625" style="88" bestFit="1" customWidth="1"/>
    <col min="3076" max="3076" width="27" style="88" customWidth="1"/>
    <col min="3077" max="3077" width="16.28515625" style="88" bestFit="1" customWidth="1"/>
    <col min="3078" max="3078" width="32.7109375" style="88" bestFit="1" customWidth="1"/>
    <col min="3079" max="3328" width="9.140625" style="88"/>
    <col min="3329" max="3329" width="18.42578125" style="88" customWidth="1"/>
    <col min="3330" max="3330" width="14.7109375" style="88" customWidth="1"/>
    <col min="3331" max="3331" width="14.28515625" style="88" bestFit="1" customWidth="1"/>
    <col min="3332" max="3332" width="27" style="88" customWidth="1"/>
    <col min="3333" max="3333" width="16.28515625" style="88" bestFit="1" customWidth="1"/>
    <col min="3334" max="3334" width="32.7109375" style="88" bestFit="1" customWidth="1"/>
    <col min="3335" max="3584" width="9.140625" style="88"/>
    <col min="3585" max="3585" width="18.42578125" style="88" customWidth="1"/>
    <col min="3586" max="3586" width="14.7109375" style="88" customWidth="1"/>
    <col min="3587" max="3587" width="14.28515625" style="88" bestFit="1" customWidth="1"/>
    <col min="3588" max="3588" width="27" style="88" customWidth="1"/>
    <col min="3589" max="3589" width="16.28515625" style="88" bestFit="1" customWidth="1"/>
    <col min="3590" max="3590" width="32.7109375" style="88" bestFit="1" customWidth="1"/>
    <col min="3591" max="3840" width="9.140625" style="88"/>
    <col min="3841" max="3841" width="18.42578125" style="88" customWidth="1"/>
    <col min="3842" max="3842" width="14.7109375" style="88" customWidth="1"/>
    <col min="3843" max="3843" width="14.28515625" style="88" bestFit="1" customWidth="1"/>
    <col min="3844" max="3844" width="27" style="88" customWidth="1"/>
    <col min="3845" max="3845" width="16.28515625" style="88" bestFit="1" customWidth="1"/>
    <col min="3846" max="3846" width="32.7109375" style="88" bestFit="1" customWidth="1"/>
    <col min="3847" max="4096" width="9.140625" style="88"/>
    <col min="4097" max="4097" width="18.42578125" style="88" customWidth="1"/>
    <col min="4098" max="4098" width="14.7109375" style="88" customWidth="1"/>
    <col min="4099" max="4099" width="14.28515625" style="88" bestFit="1" customWidth="1"/>
    <col min="4100" max="4100" width="27" style="88" customWidth="1"/>
    <col min="4101" max="4101" width="16.28515625" style="88" bestFit="1" customWidth="1"/>
    <col min="4102" max="4102" width="32.7109375" style="88" bestFit="1" customWidth="1"/>
    <col min="4103" max="4352" width="9.140625" style="88"/>
    <col min="4353" max="4353" width="18.42578125" style="88" customWidth="1"/>
    <col min="4354" max="4354" width="14.7109375" style="88" customWidth="1"/>
    <col min="4355" max="4355" width="14.28515625" style="88" bestFit="1" customWidth="1"/>
    <col min="4356" max="4356" width="27" style="88" customWidth="1"/>
    <col min="4357" max="4357" width="16.28515625" style="88" bestFit="1" customWidth="1"/>
    <col min="4358" max="4358" width="32.7109375" style="88" bestFit="1" customWidth="1"/>
    <col min="4359" max="4608" width="9.140625" style="88"/>
    <col min="4609" max="4609" width="18.42578125" style="88" customWidth="1"/>
    <col min="4610" max="4610" width="14.7109375" style="88" customWidth="1"/>
    <col min="4611" max="4611" width="14.28515625" style="88" bestFit="1" customWidth="1"/>
    <col min="4612" max="4612" width="27" style="88" customWidth="1"/>
    <col min="4613" max="4613" width="16.28515625" style="88" bestFit="1" customWidth="1"/>
    <col min="4614" max="4614" width="32.7109375" style="88" bestFit="1" customWidth="1"/>
    <col min="4615" max="4864" width="9.140625" style="88"/>
    <col min="4865" max="4865" width="18.42578125" style="88" customWidth="1"/>
    <col min="4866" max="4866" width="14.7109375" style="88" customWidth="1"/>
    <col min="4867" max="4867" width="14.28515625" style="88" bestFit="1" customWidth="1"/>
    <col min="4868" max="4868" width="27" style="88" customWidth="1"/>
    <col min="4869" max="4869" width="16.28515625" style="88" bestFit="1" customWidth="1"/>
    <col min="4870" max="4870" width="32.7109375" style="88" bestFit="1" customWidth="1"/>
    <col min="4871" max="5120" width="9.140625" style="88"/>
    <col min="5121" max="5121" width="18.42578125" style="88" customWidth="1"/>
    <col min="5122" max="5122" width="14.7109375" style="88" customWidth="1"/>
    <col min="5123" max="5123" width="14.28515625" style="88" bestFit="1" customWidth="1"/>
    <col min="5124" max="5124" width="27" style="88" customWidth="1"/>
    <col min="5125" max="5125" width="16.28515625" style="88" bestFit="1" customWidth="1"/>
    <col min="5126" max="5126" width="32.7109375" style="88" bestFit="1" customWidth="1"/>
    <col min="5127" max="5376" width="9.140625" style="88"/>
    <col min="5377" max="5377" width="18.42578125" style="88" customWidth="1"/>
    <col min="5378" max="5378" width="14.7109375" style="88" customWidth="1"/>
    <col min="5379" max="5379" width="14.28515625" style="88" bestFit="1" customWidth="1"/>
    <col min="5380" max="5380" width="27" style="88" customWidth="1"/>
    <col min="5381" max="5381" width="16.28515625" style="88" bestFit="1" customWidth="1"/>
    <col min="5382" max="5382" width="32.7109375" style="88" bestFit="1" customWidth="1"/>
    <col min="5383" max="5632" width="9.140625" style="88"/>
    <col min="5633" max="5633" width="18.42578125" style="88" customWidth="1"/>
    <col min="5634" max="5634" width="14.7109375" style="88" customWidth="1"/>
    <col min="5635" max="5635" width="14.28515625" style="88" bestFit="1" customWidth="1"/>
    <col min="5636" max="5636" width="27" style="88" customWidth="1"/>
    <col min="5637" max="5637" width="16.28515625" style="88" bestFit="1" customWidth="1"/>
    <col min="5638" max="5638" width="32.7109375" style="88" bestFit="1" customWidth="1"/>
    <col min="5639" max="5888" width="9.140625" style="88"/>
    <col min="5889" max="5889" width="18.42578125" style="88" customWidth="1"/>
    <col min="5890" max="5890" width="14.7109375" style="88" customWidth="1"/>
    <col min="5891" max="5891" width="14.28515625" style="88" bestFit="1" customWidth="1"/>
    <col min="5892" max="5892" width="27" style="88" customWidth="1"/>
    <col min="5893" max="5893" width="16.28515625" style="88" bestFit="1" customWidth="1"/>
    <col min="5894" max="5894" width="32.7109375" style="88" bestFit="1" customWidth="1"/>
    <col min="5895" max="6144" width="9.140625" style="88"/>
    <col min="6145" max="6145" width="18.42578125" style="88" customWidth="1"/>
    <col min="6146" max="6146" width="14.7109375" style="88" customWidth="1"/>
    <col min="6147" max="6147" width="14.28515625" style="88" bestFit="1" customWidth="1"/>
    <col min="6148" max="6148" width="27" style="88" customWidth="1"/>
    <col min="6149" max="6149" width="16.28515625" style="88" bestFit="1" customWidth="1"/>
    <col min="6150" max="6150" width="32.7109375" style="88" bestFit="1" customWidth="1"/>
    <col min="6151" max="6400" width="9.140625" style="88"/>
    <col min="6401" max="6401" width="18.42578125" style="88" customWidth="1"/>
    <col min="6402" max="6402" width="14.7109375" style="88" customWidth="1"/>
    <col min="6403" max="6403" width="14.28515625" style="88" bestFit="1" customWidth="1"/>
    <col min="6404" max="6404" width="27" style="88" customWidth="1"/>
    <col min="6405" max="6405" width="16.28515625" style="88" bestFit="1" customWidth="1"/>
    <col min="6406" max="6406" width="32.7109375" style="88" bestFit="1" customWidth="1"/>
    <col min="6407" max="6656" width="9.140625" style="88"/>
    <col min="6657" max="6657" width="18.42578125" style="88" customWidth="1"/>
    <col min="6658" max="6658" width="14.7109375" style="88" customWidth="1"/>
    <col min="6659" max="6659" width="14.28515625" style="88" bestFit="1" customWidth="1"/>
    <col min="6660" max="6660" width="27" style="88" customWidth="1"/>
    <col min="6661" max="6661" width="16.28515625" style="88" bestFit="1" customWidth="1"/>
    <col min="6662" max="6662" width="32.7109375" style="88" bestFit="1" customWidth="1"/>
    <col min="6663" max="6912" width="9.140625" style="88"/>
    <col min="6913" max="6913" width="18.42578125" style="88" customWidth="1"/>
    <col min="6914" max="6914" width="14.7109375" style="88" customWidth="1"/>
    <col min="6915" max="6915" width="14.28515625" style="88" bestFit="1" customWidth="1"/>
    <col min="6916" max="6916" width="27" style="88" customWidth="1"/>
    <col min="6917" max="6917" width="16.28515625" style="88" bestFit="1" customWidth="1"/>
    <col min="6918" max="6918" width="32.7109375" style="88" bestFit="1" customWidth="1"/>
    <col min="6919" max="7168" width="9.140625" style="88"/>
    <col min="7169" max="7169" width="18.42578125" style="88" customWidth="1"/>
    <col min="7170" max="7170" width="14.7109375" style="88" customWidth="1"/>
    <col min="7171" max="7171" width="14.28515625" style="88" bestFit="1" customWidth="1"/>
    <col min="7172" max="7172" width="27" style="88" customWidth="1"/>
    <col min="7173" max="7173" width="16.28515625" style="88" bestFit="1" customWidth="1"/>
    <col min="7174" max="7174" width="32.7109375" style="88" bestFit="1" customWidth="1"/>
    <col min="7175" max="7424" width="9.140625" style="88"/>
    <col min="7425" max="7425" width="18.42578125" style="88" customWidth="1"/>
    <col min="7426" max="7426" width="14.7109375" style="88" customWidth="1"/>
    <col min="7427" max="7427" width="14.28515625" style="88" bestFit="1" customWidth="1"/>
    <col min="7428" max="7428" width="27" style="88" customWidth="1"/>
    <col min="7429" max="7429" width="16.28515625" style="88" bestFit="1" customWidth="1"/>
    <col min="7430" max="7430" width="32.7109375" style="88" bestFit="1" customWidth="1"/>
    <col min="7431" max="7680" width="9.140625" style="88"/>
    <col min="7681" max="7681" width="18.42578125" style="88" customWidth="1"/>
    <col min="7682" max="7682" width="14.7109375" style="88" customWidth="1"/>
    <col min="7683" max="7683" width="14.28515625" style="88" bestFit="1" customWidth="1"/>
    <col min="7684" max="7684" width="27" style="88" customWidth="1"/>
    <col min="7685" max="7685" width="16.28515625" style="88" bestFit="1" customWidth="1"/>
    <col min="7686" max="7686" width="32.7109375" style="88" bestFit="1" customWidth="1"/>
    <col min="7687" max="7936" width="9.140625" style="88"/>
    <col min="7937" max="7937" width="18.42578125" style="88" customWidth="1"/>
    <col min="7938" max="7938" width="14.7109375" style="88" customWidth="1"/>
    <col min="7939" max="7939" width="14.28515625" style="88" bestFit="1" customWidth="1"/>
    <col min="7940" max="7940" width="27" style="88" customWidth="1"/>
    <col min="7941" max="7941" width="16.28515625" style="88" bestFit="1" customWidth="1"/>
    <col min="7942" max="7942" width="32.7109375" style="88" bestFit="1" customWidth="1"/>
    <col min="7943" max="8192" width="9.140625" style="88"/>
    <col min="8193" max="8193" width="18.42578125" style="88" customWidth="1"/>
    <col min="8194" max="8194" width="14.7109375" style="88" customWidth="1"/>
    <col min="8195" max="8195" width="14.28515625" style="88" bestFit="1" customWidth="1"/>
    <col min="8196" max="8196" width="27" style="88" customWidth="1"/>
    <col min="8197" max="8197" width="16.28515625" style="88" bestFit="1" customWidth="1"/>
    <col min="8198" max="8198" width="32.7109375" style="88" bestFit="1" customWidth="1"/>
    <col min="8199" max="8448" width="9.140625" style="88"/>
    <col min="8449" max="8449" width="18.42578125" style="88" customWidth="1"/>
    <col min="8450" max="8450" width="14.7109375" style="88" customWidth="1"/>
    <col min="8451" max="8451" width="14.28515625" style="88" bestFit="1" customWidth="1"/>
    <col min="8452" max="8452" width="27" style="88" customWidth="1"/>
    <col min="8453" max="8453" width="16.28515625" style="88" bestFit="1" customWidth="1"/>
    <col min="8454" max="8454" width="32.7109375" style="88" bestFit="1" customWidth="1"/>
    <col min="8455" max="8704" width="9.140625" style="88"/>
    <col min="8705" max="8705" width="18.42578125" style="88" customWidth="1"/>
    <col min="8706" max="8706" width="14.7109375" style="88" customWidth="1"/>
    <col min="8707" max="8707" width="14.28515625" style="88" bestFit="1" customWidth="1"/>
    <col min="8708" max="8708" width="27" style="88" customWidth="1"/>
    <col min="8709" max="8709" width="16.28515625" style="88" bestFit="1" customWidth="1"/>
    <col min="8710" max="8710" width="32.7109375" style="88" bestFit="1" customWidth="1"/>
    <col min="8711" max="8960" width="9.140625" style="88"/>
    <col min="8961" max="8961" width="18.42578125" style="88" customWidth="1"/>
    <col min="8962" max="8962" width="14.7109375" style="88" customWidth="1"/>
    <col min="8963" max="8963" width="14.28515625" style="88" bestFit="1" customWidth="1"/>
    <col min="8964" max="8964" width="27" style="88" customWidth="1"/>
    <col min="8965" max="8965" width="16.28515625" style="88" bestFit="1" customWidth="1"/>
    <col min="8966" max="8966" width="32.7109375" style="88" bestFit="1" customWidth="1"/>
    <col min="8967" max="9216" width="9.140625" style="88"/>
    <col min="9217" max="9217" width="18.42578125" style="88" customWidth="1"/>
    <col min="9218" max="9218" width="14.7109375" style="88" customWidth="1"/>
    <col min="9219" max="9219" width="14.28515625" style="88" bestFit="1" customWidth="1"/>
    <col min="9220" max="9220" width="27" style="88" customWidth="1"/>
    <col min="9221" max="9221" width="16.28515625" style="88" bestFit="1" customWidth="1"/>
    <col min="9222" max="9222" width="32.7109375" style="88" bestFit="1" customWidth="1"/>
    <col min="9223" max="9472" width="9.140625" style="88"/>
    <col min="9473" max="9473" width="18.42578125" style="88" customWidth="1"/>
    <col min="9474" max="9474" width="14.7109375" style="88" customWidth="1"/>
    <col min="9475" max="9475" width="14.28515625" style="88" bestFit="1" customWidth="1"/>
    <col min="9476" max="9476" width="27" style="88" customWidth="1"/>
    <col min="9477" max="9477" width="16.28515625" style="88" bestFit="1" customWidth="1"/>
    <col min="9478" max="9478" width="32.7109375" style="88" bestFit="1" customWidth="1"/>
    <col min="9479" max="9728" width="9.140625" style="88"/>
    <col min="9729" max="9729" width="18.42578125" style="88" customWidth="1"/>
    <col min="9730" max="9730" width="14.7109375" style="88" customWidth="1"/>
    <col min="9731" max="9731" width="14.28515625" style="88" bestFit="1" customWidth="1"/>
    <col min="9732" max="9732" width="27" style="88" customWidth="1"/>
    <col min="9733" max="9733" width="16.28515625" style="88" bestFit="1" customWidth="1"/>
    <col min="9734" max="9734" width="32.7109375" style="88" bestFit="1" customWidth="1"/>
    <col min="9735" max="9984" width="9.140625" style="88"/>
    <col min="9985" max="9985" width="18.42578125" style="88" customWidth="1"/>
    <col min="9986" max="9986" width="14.7109375" style="88" customWidth="1"/>
    <col min="9987" max="9987" width="14.28515625" style="88" bestFit="1" customWidth="1"/>
    <col min="9988" max="9988" width="27" style="88" customWidth="1"/>
    <col min="9989" max="9989" width="16.28515625" style="88" bestFit="1" customWidth="1"/>
    <col min="9990" max="9990" width="32.7109375" style="88" bestFit="1" customWidth="1"/>
    <col min="9991" max="10240" width="9.140625" style="88"/>
    <col min="10241" max="10241" width="18.42578125" style="88" customWidth="1"/>
    <col min="10242" max="10242" width="14.7109375" style="88" customWidth="1"/>
    <col min="10243" max="10243" width="14.28515625" style="88" bestFit="1" customWidth="1"/>
    <col min="10244" max="10244" width="27" style="88" customWidth="1"/>
    <col min="10245" max="10245" width="16.28515625" style="88" bestFit="1" customWidth="1"/>
    <col min="10246" max="10246" width="32.7109375" style="88" bestFit="1" customWidth="1"/>
    <col min="10247" max="10496" width="9.140625" style="88"/>
    <col min="10497" max="10497" width="18.42578125" style="88" customWidth="1"/>
    <col min="10498" max="10498" width="14.7109375" style="88" customWidth="1"/>
    <col min="10499" max="10499" width="14.28515625" style="88" bestFit="1" customWidth="1"/>
    <col min="10500" max="10500" width="27" style="88" customWidth="1"/>
    <col min="10501" max="10501" width="16.28515625" style="88" bestFit="1" customWidth="1"/>
    <col min="10502" max="10502" width="32.7109375" style="88" bestFit="1" customWidth="1"/>
    <col min="10503" max="10752" width="9.140625" style="88"/>
    <col min="10753" max="10753" width="18.42578125" style="88" customWidth="1"/>
    <col min="10754" max="10754" width="14.7109375" style="88" customWidth="1"/>
    <col min="10755" max="10755" width="14.28515625" style="88" bestFit="1" customWidth="1"/>
    <col min="10756" max="10756" width="27" style="88" customWidth="1"/>
    <col min="10757" max="10757" width="16.28515625" style="88" bestFit="1" customWidth="1"/>
    <col min="10758" max="10758" width="32.7109375" style="88" bestFit="1" customWidth="1"/>
    <col min="10759" max="11008" width="9.140625" style="88"/>
    <col min="11009" max="11009" width="18.42578125" style="88" customWidth="1"/>
    <col min="11010" max="11010" width="14.7109375" style="88" customWidth="1"/>
    <col min="11011" max="11011" width="14.28515625" style="88" bestFit="1" customWidth="1"/>
    <col min="11012" max="11012" width="27" style="88" customWidth="1"/>
    <col min="11013" max="11013" width="16.28515625" style="88" bestFit="1" customWidth="1"/>
    <col min="11014" max="11014" width="32.7109375" style="88" bestFit="1" customWidth="1"/>
    <col min="11015" max="11264" width="9.140625" style="88"/>
    <col min="11265" max="11265" width="18.42578125" style="88" customWidth="1"/>
    <col min="11266" max="11266" width="14.7109375" style="88" customWidth="1"/>
    <col min="11267" max="11267" width="14.28515625" style="88" bestFit="1" customWidth="1"/>
    <col min="11268" max="11268" width="27" style="88" customWidth="1"/>
    <col min="11269" max="11269" width="16.28515625" style="88" bestFit="1" customWidth="1"/>
    <col min="11270" max="11270" width="32.7109375" style="88" bestFit="1" customWidth="1"/>
    <col min="11271" max="11520" width="9.140625" style="88"/>
    <col min="11521" max="11521" width="18.42578125" style="88" customWidth="1"/>
    <col min="11522" max="11522" width="14.7109375" style="88" customWidth="1"/>
    <col min="11523" max="11523" width="14.28515625" style="88" bestFit="1" customWidth="1"/>
    <col min="11524" max="11524" width="27" style="88" customWidth="1"/>
    <col min="11525" max="11525" width="16.28515625" style="88" bestFit="1" customWidth="1"/>
    <col min="11526" max="11526" width="32.7109375" style="88" bestFit="1" customWidth="1"/>
    <col min="11527" max="11776" width="9.140625" style="88"/>
    <col min="11777" max="11777" width="18.42578125" style="88" customWidth="1"/>
    <col min="11778" max="11778" width="14.7109375" style="88" customWidth="1"/>
    <col min="11779" max="11779" width="14.28515625" style="88" bestFit="1" customWidth="1"/>
    <col min="11780" max="11780" width="27" style="88" customWidth="1"/>
    <col min="11781" max="11781" width="16.28515625" style="88" bestFit="1" customWidth="1"/>
    <col min="11782" max="11782" width="32.7109375" style="88" bestFit="1" customWidth="1"/>
    <col min="11783" max="12032" width="9.140625" style="88"/>
    <col min="12033" max="12033" width="18.42578125" style="88" customWidth="1"/>
    <col min="12034" max="12034" width="14.7109375" style="88" customWidth="1"/>
    <col min="12035" max="12035" width="14.28515625" style="88" bestFit="1" customWidth="1"/>
    <col min="12036" max="12036" width="27" style="88" customWidth="1"/>
    <col min="12037" max="12037" width="16.28515625" style="88" bestFit="1" customWidth="1"/>
    <col min="12038" max="12038" width="32.7109375" style="88" bestFit="1" customWidth="1"/>
    <col min="12039" max="12288" width="9.140625" style="88"/>
    <col min="12289" max="12289" width="18.42578125" style="88" customWidth="1"/>
    <col min="12290" max="12290" width="14.7109375" style="88" customWidth="1"/>
    <col min="12291" max="12291" width="14.28515625" style="88" bestFit="1" customWidth="1"/>
    <col min="12292" max="12292" width="27" style="88" customWidth="1"/>
    <col min="12293" max="12293" width="16.28515625" style="88" bestFit="1" customWidth="1"/>
    <col min="12294" max="12294" width="32.7109375" style="88" bestFit="1" customWidth="1"/>
    <col min="12295" max="12544" width="9.140625" style="88"/>
    <col min="12545" max="12545" width="18.42578125" style="88" customWidth="1"/>
    <col min="12546" max="12546" width="14.7109375" style="88" customWidth="1"/>
    <col min="12547" max="12547" width="14.28515625" style="88" bestFit="1" customWidth="1"/>
    <col min="12548" max="12548" width="27" style="88" customWidth="1"/>
    <col min="12549" max="12549" width="16.28515625" style="88" bestFit="1" customWidth="1"/>
    <col min="12550" max="12550" width="32.7109375" style="88" bestFit="1" customWidth="1"/>
    <col min="12551" max="12800" width="9.140625" style="88"/>
    <col min="12801" max="12801" width="18.42578125" style="88" customWidth="1"/>
    <col min="12802" max="12802" width="14.7109375" style="88" customWidth="1"/>
    <col min="12803" max="12803" width="14.28515625" style="88" bestFit="1" customWidth="1"/>
    <col min="12804" max="12804" width="27" style="88" customWidth="1"/>
    <col min="12805" max="12805" width="16.28515625" style="88" bestFit="1" customWidth="1"/>
    <col min="12806" max="12806" width="32.7109375" style="88" bestFit="1" customWidth="1"/>
    <col min="12807" max="13056" width="9.140625" style="88"/>
    <col min="13057" max="13057" width="18.42578125" style="88" customWidth="1"/>
    <col min="13058" max="13058" width="14.7109375" style="88" customWidth="1"/>
    <col min="13059" max="13059" width="14.28515625" style="88" bestFit="1" customWidth="1"/>
    <col min="13060" max="13060" width="27" style="88" customWidth="1"/>
    <col min="13061" max="13061" width="16.28515625" style="88" bestFit="1" customWidth="1"/>
    <col min="13062" max="13062" width="32.7109375" style="88" bestFit="1" customWidth="1"/>
    <col min="13063" max="13312" width="9.140625" style="88"/>
    <col min="13313" max="13313" width="18.42578125" style="88" customWidth="1"/>
    <col min="13314" max="13314" width="14.7109375" style="88" customWidth="1"/>
    <col min="13315" max="13315" width="14.28515625" style="88" bestFit="1" customWidth="1"/>
    <col min="13316" max="13316" width="27" style="88" customWidth="1"/>
    <col min="13317" max="13317" width="16.28515625" style="88" bestFit="1" customWidth="1"/>
    <col min="13318" max="13318" width="32.7109375" style="88" bestFit="1" customWidth="1"/>
    <col min="13319" max="13568" width="9.140625" style="88"/>
    <col min="13569" max="13569" width="18.42578125" style="88" customWidth="1"/>
    <col min="13570" max="13570" width="14.7109375" style="88" customWidth="1"/>
    <col min="13571" max="13571" width="14.28515625" style="88" bestFit="1" customWidth="1"/>
    <col min="13572" max="13572" width="27" style="88" customWidth="1"/>
    <col min="13573" max="13573" width="16.28515625" style="88" bestFit="1" customWidth="1"/>
    <col min="13574" max="13574" width="32.7109375" style="88" bestFit="1" customWidth="1"/>
    <col min="13575" max="13824" width="9.140625" style="88"/>
    <col min="13825" max="13825" width="18.42578125" style="88" customWidth="1"/>
    <col min="13826" max="13826" width="14.7109375" style="88" customWidth="1"/>
    <col min="13827" max="13827" width="14.28515625" style="88" bestFit="1" customWidth="1"/>
    <col min="13828" max="13828" width="27" style="88" customWidth="1"/>
    <col min="13829" max="13829" width="16.28515625" style="88" bestFit="1" customWidth="1"/>
    <col min="13830" max="13830" width="32.7109375" style="88" bestFit="1" customWidth="1"/>
    <col min="13831" max="14080" width="9.140625" style="88"/>
    <col min="14081" max="14081" width="18.42578125" style="88" customWidth="1"/>
    <col min="14082" max="14082" width="14.7109375" style="88" customWidth="1"/>
    <col min="14083" max="14083" width="14.28515625" style="88" bestFit="1" customWidth="1"/>
    <col min="14084" max="14084" width="27" style="88" customWidth="1"/>
    <col min="14085" max="14085" width="16.28515625" style="88" bestFit="1" customWidth="1"/>
    <col min="14086" max="14086" width="32.7109375" style="88" bestFit="1" customWidth="1"/>
    <col min="14087" max="14336" width="9.140625" style="88"/>
    <col min="14337" max="14337" width="18.42578125" style="88" customWidth="1"/>
    <col min="14338" max="14338" width="14.7109375" style="88" customWidth="1"/>
    <col min="14339" max="14339" width="14.28515625" style="88" bestFit="1" customWidth="1"/>
    <col min="14340" max="14340" width="27" style="88" customWidth="1"/>
    <col min="14341" max="14341" width="16.28515625" style="88" bestFit="1" customWidth="1"/>
    <col min="14342" max="14342" width="32.7109375" style="88" bestFit="1" customWidth="1"/>
    <col min="14343" max="14592" width="9.140625" style="88"/>
    <col min="14593" max="14593" width="18.42578125" style="88" customWidth="1"/>
    <col min="14594" max="14594" width="14.7109375" style="88" customWidth="1"/>
    <col min="14595" max="14595" width="14.28515625" style="88" bestFit="1" customWidth="1"/>
    <col min="14596" max="14596" width="27" style="88" customWidth="1"/>
    <col min="14597" max="14597" width="16.28515625" style="88" bestFit="1" customWidth="1"/>
    <col min="14598" max="14598" width="32.7109375" style="88" bestFit="1" customWidth="1"/>
    <col min="14599" max="14848" width="9.140625" style="88"/>
    <col min="14849" max="14849" width="18.42578125" style="88" customWidth="1"/>
    <col min="14850" max="14850" width="14.7109375" style="88" customWidth="1"/>
    <col min="14851" max="14851" width="14.28515625" style="88" bestFit="1" customWidth="1"/>
    <col min="14852" max="14852" width="27" style="88" customWidth="1"/>
    <col min="14853" max="14853" width="16.28515625" style="88" bestFit="1" customWidth="1"/>
    <col min="14854" max="14854" width="32.7109375" style="88" bestFit="1" customWidth="1"/>
    <col min="14855" max="15104" width="9.140625" style="88"/>
    <col min="15105" max="15105" width="18.42578125" style="88" customWidth="1"/>
    <col min="15106" max="15106" width="14.7109375" style="88" customWidth="1"/>
    <col min="15107" max="15107" width="14.28515625" style="88" bestFit="1" customWidth="1"/>
    <col min="15108" max="15108" width="27" style="88" customWidth="1"/>
    <col min="15109" max="15109" width="16.28515625" style="88" bestFit="1" customWidth="1"/>
    <col min="15110" max="15110" width="32.7109375" style="88" bestFit="1" customWidth="1"/>
    <col min="15111" max="15360" width="9.140625" style="88"/>
    <col min="15361" max="15361" width="18.42578125" style="88" customWidth="1"/>
    <col min="15362" max="15362" width="14.7109375" style="88" customWidth="1"/>
    <col min="15363" max="15363" width="14.28515625" style="88" bestFit="1" customWidth="1"/>
    <col min="15364" max="15364" width="27" style="88" customWidth="1"/>
    <col min="15365" max="15365" width="16.28515625" style="88" bestFit="1" customWidth="1"/>
    <col min="15366" max="15366" width="32.7109375" style="88" bestFit="1" customWidth="1"/>
    <col min="15367" max="15616" width="9.140625" style="88"/>
    <col min="15617" max="15617" width="18.42578125" style="88" customWidth="1"/>
    <col min="15618" max="15618" width="14.7109375" style="88" customWidth="1"/>
    <col min="15619" max="15619" width="14.28515625" style="88" bestFit="1" customWidth="1"/>
    <col min="15620" max="15620" width="27" style="88" customWidth="1"/>
    <col min="15621" max="15621" width="16.28515625" style="88" bestFit="1" customWidth="1"/>
    <col min="15622" max="15622" width="32.7109375" style="88" bestFit="1" customWidth="1"/>
    <col min="15623" max="15872" width="9.140625" style="88"/>
    <col min="15873" max="15873" width="18.42578125" style="88" customWidth="1"/>
    <col min="15874" max="15874" width="14.7109375" style="88" customWidth="1"/>
    <col min="15875" max="15875" width="14.28515625" style="88" bestFit="1" customWidth="1"/>
    <col min="15876" max="15876" width="27" style="88" customWidth="1"/>
    <col min="15877" max="15877" width="16.28515625" style="88" bestFit="1" customWidth="1"/>
    <col min="15878" max="15878" width="32.7109375" style="88" bestFit="1" customWidth="1"/>
    <col min="15879" max="16128" width="9.140625" style="88"/>
    <col min="16129" max="16129" width="18.42578125" style="88" customWidth="1"/>
    <col min="16130" max="16130" width="14.7109375" style="88" customWidth="1"/>
    <col min="16131" max="16131" width="14.28515625" style="88" bestFit="1" customWidth="1"/>
    <col min="16132" max="16132" width="27" style="88" customWidth="1"/>
    <col min="16133" max="16133" width="16.28515625" style="88" bestFit="1" customWidth="1"/>
    <col min="16134" max="16134" width="32.7109375" style="88" bestFit="1" customWidth="1"/>
    <col min="16135" max="16384" width="9.140625" style="88"/>
  </cols>
  <sheetData>
    <row r="1" spans="1:5">
      <c r="A1" s="170" t="s">
        <v>66</v>
      </c>
      <c r="B1" s="171"/>
      <c r="C1" s="171"/>
      <c r="D1" s="171"/>
      <c r="E1" s="172"/>
    </row>
    <row r="2" spans="1:5">
      <c r="A2" s="173" t="s">
        <v>67</v>
      </c>
      <c r="B2" s="174"/>
      <c r="C2" s="174"/>
      <c r="D2" s="174"/>
      <c r="E2" s="175"/>
    </row>
    <row r="4" spans="1:5">
      <c r="A4" s="90"/>
      <c r="B4" s="91" t="s">
        <v>68</v>
      </c>
      <c r="C4" s="92">
        <v>8555116.9900000002</v>
      </c>
    </row>
    <row r="5" spans="1:5">
      <c r="B5" s="93" t="s">
        <v>69</v>
      </c>
      <c r="C5" s="92">
        <v>4236258.0199999996</v>
      </c>
    </row>
    <row r="6" spans="1:5">
      <c r="B6" s="93" t="s">
        <v>70</v>
      </c>
      <c r="C6" s="94">
        <v>12133895.49</v>
      </c>
    </row>
    <row r="7" spans="1:5">
      <c r="B7" s="91" t="s">
        <v>71</v>
      </c>
      <c r="C7" s="95">
        <f>C4+C5-C6</f>
        <v>657479.51999999955</v>
      </c>
    </row>
    <row r="9" spans="1:5">
      <c r="A9" s="168" t="s">
        <v>72</v>
      </c>
      <c r="B9" s="168"/>
      <c r="C9" s="168"/>
      <c r="D9" s="168"/>
      <c r="E9" s="168"/>
    </row>
    <row r="10" spans="1:5">
      <c r="A10" s="90" t="s">
        <v>73</v>
      </c>
      <c r="B10" s="89" t="s">
        <v>74</v>
      </c>
      <c r="C10" s="96" t="s">
        <v>75</v>
      </c>
      <c r="D10" s="89" t="s">
        <v>76</v>
      </c>
    </row>
    <row r="11" spans="1:5">
      <c r="A11" s="91" t="s">
        <v>77</v>
      </c>
      <c r="B11" s="96">
        <v>3914688.2</v>
      </c>
      <c r="C11" s="92">
        <v>3850946.96</v>
      </c>
      <c r="D11" s="97">
        <f t="shared" ref="D11:D16" si="0">C11-B11</f>
        <v>-63741.240000000224</v>
      </c>
    </row>
    <row r="12" spans="1:5">
      <c r="A12" s="91" t="s">
        <v>78</v>
      </c>
      <c r="B12" s="96">
        <v>2287387.4</v>
      </c>
      <c r="C12" s="92">
        <v>2297383.27</v>
      </c>
      <c r="D12" s="97">
        <f t="shared" si="0"/>
        <v>9995.8700000001118</v>
      </c>
    </row>
    <row r="13" spans="1:5">
      <c r="A13" s="91" t="s">
        <v>79</v>
      </c>
      <c r="B13" s="96">
        <v>8261311.29</v>
      </c>
      <c r="C13" s="92">
        <v>7786899.1600000001</v>
      </c>
      <c r="D13" s="97">
        <f t="shared" si="0"/>
        <v>-474412.12999999989</v>
      </c>
    </row>
    <row r="14" spans="1:5">
      <c r="A14" s="91" t="s">
        <v>80</v>
      </c>
      <c r="B14" s="96">
        <v>1470975.65</v>
      </c>
      <c r="C14" s="92">
        <v>1376902.21</v>
      </c>
      <c r="D14" s="97">
        <f t="shared" si="0"/>
        <v>-94073.439999999944</v>
      </c>
    </row>
    <row r="15" spans="1:5">
      <c r="A15" s="91" t="s">
        <v>81</v>
      </c>
      <c r="B15" s="96">
        <v>2000000</v>
      </c>
      <c r="C15" s="92">
        <v>0</v>
      </c>
      <c r="D15" s="97">
        <f t="shared" si="0"/>
        <v>-2000000</v>
      </c>
    </row>
    <row r="16" spans="1:5">
      <c r="A16" s="91" t="s">
        <v>82</v>
      </c>
      <c r="B16" s="98">
        <v>1857000</v>
      </c>
      <c r="C16" s="94">
        <v>1009580.12</v>
      </c>
      <c r="D16" s="99">
        <f t="shared" si="0"/>
        <v>-847419.88</v>
      </c>
    </row>
    <row r="17" spans="1:5">
      <c r="A17" s="91"/>
      <c r="B17" s="96">
        <f>SUM(B11:B16)</f>
        <v>19791362.539999999</v>
      </c>
      <c r="C17" s="92">
        <f>SUM(C11:C16)</f>
        <v>16321711.720000001</v>
      </c>
      <c r="D17" s="97">
        <f>SUM(D11:D16)</f>
        <v>-3469650.82</v>
      </c>
    </row>
    <row r="18" spans="1:5">
      <c r="B18" s="91" t="s">
        <v>83</v>
      </c>
      <c r="C18" s="94">
        <v>2690073.72</v>
      </c>
    </row>
    <row r="19" spans="1:5">
      <c r="A19" s="90" t="s">
        <v>84</v>
      </c>
      <c r="B19" s="88"/>
      <c r="C19" s="92">
        <f>SUM(C17:C18)</f>
        <v>19011785.440000001</v>
      </c>
    </row>
    <row r="20" spans="1:5">
      <c r="A20" s="89"/>
      <c r="E20" s="100"/>
    </row>
    <row r="21" spans="1:5">
      <c r="A21" s="90" t="s">
        <v>85</v>
      </c>
      <c r="B21" s="89" t="s">
        <v>86</v>
      </c>
      <c r="C21" s="96" t="s">
        <v>87</v>
      </c>
      <c r="D21" s="89" t="s">
        <v>88</v>
      </c>
      <c r="E21" s="101"/>
    </row>
    <row r="22" spans="1:5">
      <c r="A22" s="91" t="s">
        <v>77</v>
      </c>
      <c r="B22" s="96">
        <v>10266514.310000001</v>
      </c>
      <c r="C22" s="92">
        <v>9001273.4499999993</v>
      </c>
      <c r="D22" s="97">
        <f>C22-B22</f>
        <v>-1265240.8600000013</v>
      </c>
      <c r="E22" s="101"/>
    </row>
    <row r="23" spans="1:5">
      <c r="A23" s="91" t="s">
        <v>78</v>
      </c>
      <c r="B23" s="96">
        <v>6234192.0199999996</v>
      </c>
      <c r="C23" s="92">
        <v>6227842.9100000001</v>
      </c>
      <c r="D23" s="97">
        <f>C23-B23</f>
        <v>-6349.109999999404</v>
      </c>
      <c r="E23" s="101"/>
    </row>
    <row r="24" spans="1:5">
      <c r="A24" s="91" t="s">
        <v>79</v>
      </c>
      <c r="B24" s="96">
        <v>4123729.93</v>
      </c>
      <c r="C24" s="92">
        <v>2086524.48</v>
      </c>
      <c r="D24" s="97">
        <f>C24-B24</f>
        <v>-2037205.4500000002</v>
      </c>
      <c r="E24" s="101"/>
    </row>
    <row r="25" spans="1:5">
      <c r="A25" s="91" t="s">
        <v>80</v>
      </c>
      <c r="B25" s="98">
        <v>1857000</v>
      </c>
      <c r="C25" s="94">
        <v>1009580.12</v>
      </c>
      <c r="D25" s="99">
        <f>C25-B25</f>
        <v>-847419.88</v>
      </c>
      <c r="E25" s="101"/>
    </row>
    <row r="26" spans="1:5">
      <c r="A26" s="90" t="s">
        <v>89</v>
      </c>
      <c r="B26" s="96">
        <f>SUM(B22:B25)</f>
        <v>22481436.260000002</v>
      </c>
      <c r="C26" s="92">
        <f>SUM(C22:C25)</f>
        <v>18325220.960000001</v>
      </c>
      <c r="D26" s="97">
        <f>SUM(D22:D25)</f>
        <v>-4156215.3000000007</v>
      </c>
    </row>
    <row r="27" spans="1:5" ht="24" customHeight="1">
      <c r="A27" s="176" t="s">
        <v>90</v>
      </c>
      <c r="B27" s="176"/>
      <c r="C27" s="102">
        <f>C19-C26</f>
        <v>686564.48000000045</v>
      </c>
      <c r="D27" s="102" t="s">
        <v>91</v>
      </c>
    </row>
    <row r="29" spans="1:5">
      <c r="A29" s="168" t="s">
        <v>92</v>
      </c>
      <c r="B29" s="168"/>
      <c r="C29" s="168"/>
      <c r="D29" s="168"/>
      <c r="E29" s="168"/>
    </row>
    <row r="30" spans="1:5">
      <c r="A30" s="91"/>
      <c r="B30" s="166" t="s">
        <v>93</v>
      </c>
      <c r="C30" s="166"/>
    </row>
    <row r="31" spans="1:5">
      <c r="A31" s="91"/>
      <c r="B31" s="91" t="s">
        <v>77</v>
      </c>
      <c r="C31" s="92">
        <v>0</v>
      </c>
    </row>
    <row r="32" spans="1:5">
      <c r="A32" s="91"/>
      <c r="B32" s="91" t="s">
        <v>78</v>
      </c>
      <c r="C32" s="92">
        <v>986.41</v>
      </c>
    </row>
    <row r="33" spans="1:5">
      <c r="A33" s="91"/>
      <c r="B33" s="91" t="s">
        <v>79</v>
      </c>
      <c r="C33" s="92">
        <v>912.23</v>
      </c>
      <c r="D33" s="97"/>
    </row>
    <row r="34" spans="1:5">
      <c r="A34" s="91"/>
      <c r="B34" s="91" t="s">
        <v>80</v>
      </c>
      <c r="C34" s="92">
        <v>159575.35</v>
      </c>
    </row>
    <row r="35" spans="1:5">
      <c r="A35" s="91"/>
      <c r="B35" s="91" t="s">
        <v>81</v>
      </c>
      <c r="C35" s="88">
        <v>0</v>
      </c>
    </row>
    <row r="36" spans="1:5">
      <c r="A36" s="91"/>
      <c r="B36" s="91" t="s">
        <v>82</v>
      </c>
      <c r="C36" s="94">
        <v>13145.28</v>
      </c>
    </row>
    <row r="37" spans="1:5">
      <c r="C37" s="92">
        <f>SUM(C31:C36)</f>
        <v>174619.27000000002</v>
      </c>
    </row>
    <row r="38" spans="1:5">
      <c r="A38" s="91"/>
      <c r="B38" s="166" t="s">
        <v>94</v>
      </c>
      <c r="C38" s="166"/>
    </row>
    <row r="39" spans="1:5">
      <c r="A39" s="91"/>
      <c r="B39" s="91" t="s">
        <v>77</v>
      </c>
      <c r="C39" s="103">
        <v>74852.36</v>
      </c>
    </row>
    <row r="40" spans="1:5">
      <c r="A40" s="91"/>
      <c r="B40" s="91" t="s">
        <v>78</v>
      </c>
      <c r="C40" s="103">
        <v>166883.37</v>
      </c>
      <c r="D40" s="92"/>
      <c r="E40" s="92"/>
    </row>
    <row r="41" spans="1:5">
      <c r="A41" s="91"/>
      <c r="B41" s="91" t="s">
        <v>79</v>
      </c>
      <c r="C41" s="103">
        <v>0</v>
      </c>
      <c r="D41" s="92"/>
      <c r="E41" s="92"/>
    </row>
    <row r="42" spans="1:5">
      <c r="A42" s="91"/>
      <c r="B42" s="91" t="s">
        <v>80</v>
      </c>
      <c r="C42" s="104">
        <v>13145.28</v>
      </c>
      <c r="D42" s="105"/>
    </row>
    <row r="43" spans="1:5">
      <c r="C43" s="97">
        <f>SUM(C39:C42)</f>
        <v>254881.00999999998</v>
      </c>
    </row>
    <row r="44" spans="1:5" ht="24" customHeight="1">
      <c r="A44" s="167" t="s">
        <v>95</v>
      </c>
      <c r="B44" s="167"/>
      <c r="C44" s="102">
        <f>C43-C37</f>
        <v>80261.739999999962</v>
      </c>
      <c r="D44" s="106" t="s">
        <v>96</v>
      </c>
    </row>
    <row r="45" spans="1:5">
      <c r="B45" s="91"/>
      <c r="C45" s="107"/>
    </row>
    <row r="46" spans="1:5">
      <c r="A46" s="168" t="s">
        <v>97</v>
      </c>
      <c r="B46" s="168"/>
      <c r="C46" s="168"/>
      <c r="D46" s="168"/>
      <c r="E46" s="168"/>
    </row>
    <row r="47" spans="1:5">
      <c r="B47" s="91"/>
      <c r="C47" s="92">
        <v>27302.92</v>
      </c>
      <c r="D47" s="88" t="s">
        <v>98</v>
      </c>
    </row>
    <row r="48" spans="1:5">
      <c r="B48" s="91"/>
      <c r="C48" s="97"/>
      <c r="D48" s="88" t="s">
        <v>99</v>
      </c>
    </row>
    <row r="49" spans="1:5" ht="21.75" customHeight="1">
      <c r="A49" s="167"/>
      <c r="B49" s="167"/>
      <c r="C49" s="102">
        <f>SUM(C47:C48)</f>
        <v>27302.92</v>
      </c>
      <c r="D49" s="108" t="s">
        <v>100</v>
      </c>
    </row>
    <row r="50" spans="1:5">
      <c r="B50" s="91"/>
      <c r="C50" s="107"/>
    </row>
    <row r="51" spans="1:5">
      <c r="A51" s="109"/>
      <c r="B51" s="110"/>
      <c r="C51" s="109"/>
      <c r="D51" s="109"/>
      <c r="E51" s="109"/>
    </row>
    <row r="52" spans="1:5">
      <c r="B52" s="91" t="s">
        <v>101</v>
      </c>
      <c r="C52" s="111">
        <f>C49+C44+C27</f>
        <v>794129.14000000036</v>
      </c>
      <c r="D52" s="97"/>
    </row>
    <row r="53" spans="1:5">
      <c r="B53" s="91" t="s">
        <v>102</v>
      </c>
    </row>
    <row r="54" spans="1:5" ht="24" customHeight="1">
      <c r="A54" s="167" t="s">
        <v>103</v>
      </c>
      <c r="B54" s="167"/>
      <c r="C54" s="112">
        <f>C52-C55-C56-C57</f>
        <v>485240.76461712469</v>
      </c>
      <c r="D54" s="113" t="s">
        <v>104</v>
      </c>
      <c r="E54" s="169" t="s">
        <v>105</v>
      </c>
    </row>
    <row r="55" spans="1:5">
      <c r="B55" s="91" t="s">
        <v>106</v>
      </c>
      <c r="C55" s="114">
        <f>C72+C77+C83+C90+C95+C100</f>
        <v>301580.35538287571</v>
      </c>
      <c r="D55" s="88" t="s">
        <v>107</v>
      </c>
      <c r="E55" s="169"/>
    </row>
    <row r="56" spans="1:5">
      <c r="B56" s="91" t="s">
        <v>108</v>
      </c>
      <c r="C56" s="115">
        <v>0</v>
      </c>
      <c r="E56" s="169"/>
    </row>
    <row r="57" spans="1:5">
      <c r="B57" s="91" t="s">
        <v>109</v>
      </c>
      <c r="C57" s="116">
        <f>C40-C34</f>
        <v>7308.0199999999895</v>
      </c>
      <c r="E57" s="169"/>
    </row>
    <row r="58" spans="1:5">
      <c r="B58" s="91"/>
      <c r="C58" s="92">
        <f>SUM(C54:C57)</f>
        <v>794129.14000000036</v>
      </c>
    </row>
    <row r="59" spans="1:5">
      <c r="B59" s="91"/>
      <c r="C59" s="92"/>
    </row>
    <row r="60" spans="1:5">
      <c r="B60" s="91"/>
      <c r="C60" s="92"/>
    </row>
    <row r="61" spans="1:5" ht="12.75" customHeight="1">
      <c r="A61" s="164" t="s">
        <v>110</v>
      </c>
      <c r="B61" s="164"/>
      <c r="C61" s="164"/>
      <c r="D61" s="164"/>
      <c r="E61" s="164"/>
    </row>
    <row r="62" spans="1:5">
      <c r="A62" s="117" t="s">
        <v>111</v>
      </c>
      <c r="B62" s="117" t="s">
        <v>112</v>
      </c>
      <c r="C62" s="117" t="s">
        <v>113</v>
      </c>
      <c r="D62" s="117" t="s">
        <v>114</v>
      </c>
      <c r="E62" s="118"/>
    </row>
    <row r="63" spans="1:5">
      <c r="A63" s="119" t="s">
        <v>115</v>
      </c>
      <c r="B63" s="119" t="s">
        <v>116</v>
      </c>
      <c r="C63" s="92">
        <v>2704</v>
      </c>
      <c r="D63" s="120" t="s">
        <v>117</v>
      </c>
    </row>
    <row r="64" spans="1:5">
      <c r="A64" s="119" t="s">
        <v>115</v>
      </c>
      <c r="B64" s="119" t="s">
        <v>118</v>
      </c>
      <c r="C64" s="96">
        <v>441</v>
      </c>
      <c r="D64" s="120" t="s">
        <v>117</v>
      </c>
    </row>
    <row r="65" spans="1:5">
      <c r="A65" s="119" t="s">
        <v>119</v>
      </c>
      <c r="B65" s="119" t="s">
        <v>120</v>
      </c>
      <c r="C65" s="92">
        <v>1071.48</v>
      </c>
      <c r="D65" s="120" t="s">
        <v>121</v>
      </c>
      <c r="E65" s="165"/>
    </row>
    <row r="66" spans="1:5">
      <c r="A66" s="119" t="s">
        <v>119</v>
      </c>
      <c r="B66" s="119" t="s">
        <v>122</v>
      </c>
      <c r="C66" s="92">
        <v>670</v>
      </c>
      <c r="D66" s="120" t="s">
        <v>121</v>
      </c>
      <c r="E66" s="165"/>
    </row>
    <row r="67" spans="1:5">
      <c r="A67" s="119" t="s">
        <v>119</v>
      </c>
      <c r="B67" s="119" t="s">
        <v>123</v>
      </c>
      <c r="C67" s="92">
        <v>3840</v>
      </c>
      <c r="D67" s="120" t="s">
        <v>121</v>
      </c>
      <c r="E67" s="165"/>
    </row>
    <row r="68" spans="1:5">
      <c r="A68" s="119" t="s">
        <v>119</v>
      </c>
      <c r="B68" s="119" t="s">
        <v>124</v>
      </c>
      <c r="C68" s="92">
        <v>4600</v>
      </c>
      <c r="D68" s="120" t="s">
        <v>121</v>
      </c>
      <c r="E68" s="165"/>
    </row>
    <row r="69" spans="1:5">
      <c r="A69" s="119" t="s">
        <v>119</v>
      </c>
      <c r="B69" s="119" t="s">
        <v>125</v>
      </c>
      <c r="C69" s="121">
        <v>7800</v>
      </c>
      <c r="D69" s="120" t="s">
        <v>121</v>
      </c>
      <c r="E69" s="118"/>
    </row>
    <row r="70" spans="1:5">
      <c r="A70" s="119" t="s">
        <v>119</v>
      </c>
      <c r="B70" s="119" t="s">
        <v>126</v>
      </c>
      <c r="C70" s="121">
        <v>4885.72</v>
      </c>
      <c r="D70" s="120" t="s">
        <v>121</v>
      </c>
      <c r="E70" s="118"/>
    </row>
    <row r="71" spans="1:5">
      <c r="A71" s="119" t="s">
        <v>119</v>
      </c>
      <c r="B71" s="122" t="s">
        <v>127</v>
      </c>
      <c r="C71" s="94">
        <v>4435.72</v>
      </c>
      <c r="D71" s="123" t="s">
        <v>121</v>
      </c>
      <c r="E71" s="124"/>
    </row>
    <row r="72" spans="1:5">
      <c r="A72" s="118"/>
      <c r="B72" s="117"/>
      <c r="C72" s="125">
        <f>SUM(C63:C71)</f>
        <v>30447.920000000002</v>
      </c>
      <c r="D72" s="126"/>
      <c r="E72" s="118"/>
    </row>
    <row r="75" spans="1:5">
      <c r="A75" s="164" t="s">
        <v>128</v>
      </c>
      <c r="B75" s="164"/>
      <c r="C75" s="164"/>
      <c r="D75" s="164"/>
      <c r="E75" s="164"/>
    </row>
    <row r="76" spans="1:5">
      <c r="A76" s="117" t="s">
        <v>111</v>
      </c>
      <c r="B76" s="117" t="s">
        <v>112</v>
      </c>
      <c r="C76" s="117" t="s">
        <v>113</v>
      </c>
      <c r="D76" s="117" t="s">
        <v>114</v>
      </c>
      <c r="E76" s="118"/>
    </row>
    <row r="77" spans="1:5">
      <c r="A77" s="89" t="s">
        <v>129</v>
      </c>
      <c r="B77" s="89" t="s">
        <v>130</v>
      </c>
      <c r="C77" s="127">
        <v>172626.69</v>
      </c>
      <c r="D77" s="88" t="s">
        <v>131</v>
      </c>
    </row>
    <row r="80" spans="1:5">
      <c r="A80" s="164" t="s">
        <v>132</v>
      </c>
      <c r="B80" s="164"/>
      <c r="C80" s="164"/>
      <c r="D80" s="164"/>
      <c r="E80" s="164"/>
    </row>
    <row r="81" spans="1:5">
      <c r="A81" s="89" t="s">
        <v>133</v>
      </c>
      <c r="B81" s="92">
        <v>48343.48</v>
      </c>
      <c r="C81" s="97">
        <f>B81*75/100</f>
        <v>36257.610000000008</v>
      </c>
      <c r="D81" s="88" t="s">
        <v>134</v>
      </c>
    </row>
    <row r="82" spans="1:5">
      <c r="A82" s="89" t="s">
        <v>135</v>
      </c>
      <c r="B82" s="92">
        <v>44897.21</v>
      </c>
      <c r="C82" s="97">
        <f>B82*75/100</f>
        <v>33672.907500000001</v>
      </c>
      <c r="D82" s="88" t="s">
        <v>134</v>
      </c>
    </row>
    <row r="83" spans="1:5">
      <c r="B83" s="128">
        <f>SUM(B81:B82)</f>
        <v>93240.69</v>
      </c>
      <c r="C83" s="127">
        <f>SUM(C81:C82)</f>
        <v>69930.517500000016</v>
      </c>
    </row>
    <row r="85" spans="1:5">
      <c r="A85" s="119"/>
      <c r="B85" s="119"/>
      <c r="C85" s="92"/>
      <c r="D85" s="120"/>
    </row>
    <row r="86" spans="1:5">
      <c r="A86" s="164" t="s">
        <v>136</v>
      </c>
      <c r="B86" s="164"/>
      <c r="C86" s="164"/>
      <c r="D86" s="164"/>
      <c r="E86" s="164"/>
    </row>
    <row r="87" spans="1:5">
      <c r="A87" s="89" t="s">
        <v>137</v>
      </c>
      <c r="B87" s="89" t="s">
        <v>138</v>
      </c>
      <c r="C87" s="92">
        <v>8439.177821308891</v>
      </c>
    </row>
    <row r="88" spans="1:5">
      <c r="A88" s="89"/>
      <c r="C88" s="92">
        <v>15096.116367213435</v>
      </c>
    </row>
    <row r="89" spans="1:5">
      <c r="C89" s="94">
        <v>293.48369435330062</v>
      </c>
    </row>
    <row r="90" spans="1:5">
      <c r="C90" s="127">
        <f>SUM(C87:C89)</f>
        <v>23828.777882875627</v>
      </c>
    </row>
    <row r="93" spans="1:5">
      <c r="A93" s="164" t="s">
        <v>139</v>
      </c>
      <c r="B93" s="164"/>
      <c r="C93" s="164"/>
      <c r="D93" s="164"/>
      <c r="E93" s="164"/>
    </row>
    <row r="94" spans="1:5">
      <c r="A94" s="88" t="s">
        <v>140</v>
      </c>
      <c r="C94" s="129">
        <v>0</v>
      </c>
    </row>
    <row r="95" spans="1:5">
      <c r="C95" s="92">
        <f>C94</f>
        <v>0</v>
      </c>
    </row>
    <row r="98" spans="1:5">
      <c r="A98" s="164" t="s">
        <v>141</v>
      </c>
      <c r="B98" s="164"/>
      <c r="C98" s="164"/>
      <c r="D98" s="164"/>
      <c r="E98" s="164"/>
    </row>
    <row r="99" spans="1:5">
      <c r="A99" s="88" t="s">
        <v>140</v>
      </c>
      <c r="C99" s="94">
        <v>4746.45</v>
      </c>
    </row>
    <row r="100" spans="1:5">
      <c r="C100" s="130">
        <f>C99</f>
        <v>4746.45</v>
      </c>
    </row>
    <row r="104" spans="1:5">
      <c r="C104" s="97">
        <f>C72+C83+C77+C90+C100</f>
        <v>301580.35538287566</v>
      </c>
    </row>
    <row r="105" spans="1:5">
      <c r="C105" s="97">
        <f>C104-C77</f>
        <v>128953.66538287565</v>
      </c>
    </row>
    <row r="107" spans="1:5">
      <c r="C107" s="97">
        <f>C77</f>
        <v>172626.69</v>
      </c>
      <c r="D107" s="89" t="s">
        <v>142</v>
      </c>
    </row>
    <row r="108" spans="1:5">
      <c r="C108" s="97">
        <f>C100</f>
        <v>4746.45</v>
      </c>
      <c r="D108" s="89">
        <v>208</v>
      </c>
    </row>
    <row r="109" spans="1:5">
      <c r="C109" s="97">
        <f>C90+C83+C72</f>
        <v>124207.21538287564</v>
      </c>
      <c r="D109" s="89" t="s">
        <v>143</v>
      </c>
    </row>
    <row r="110" spans="1:5">
      <c r="C110" s="97">
        <f>SUM(C107:C109)</f>
        <v>301580.35538287566</v>
      </c>
    </row>
    <row r="115" spans="1:4">
      <c r="A115" s="88" t="s">
        <v>144</v>
      </c>
    </row>
    <row r="116" spans="1:4">
      <c r="C116" s="131">
        <v>587811.87</v>
      </c>
      <c r="D116" s="88" t="s">
        <v>145</v>
      </c>
    </row>
    <row r="117" spans="1:4">
      <c r="C117" s="97">
        <f>C52-C116</f>
        <v>206317.27000000037</v>
      </c>
    </row>
    <row r="121" spans="1:4">
      <c r="C121" s="131">
        <v>432208.8600000001</v>
      </c>
    </row>
    <row r="124" spans="1:4">
      <c r="C124" s="131">
        <v>234330.88</v>
      </c>
      <c r="D124" s="88" t="s">
        <v>146</v>
      </c>
    </row>
    <row r="125" spans="1:4">
      <c r="C125" s="97">
        <f>C121-C124</f>
        <v>197877.9800000001</v>
      </c>
      <c r="D125" s="88" t="s">
        <v>147</v>
      </c>
    </row>
  </sheetData>
  <mergeCells count="19">
    <mergeCell ref="B30:C30"/>
    <mergeCell ref="A1:E1"/>
    <mergeCell ref="A2:E2"/>
    <mergeCell ref="A9:E9"/>
    <mergeCell ref="A27:B27"/>
    <mergeCell ref="A29:E29"/>
    <mergeCell ref="B38:C38"/>
    <mergeCell ref="A44:B44"/>
    <mergeCell ref="A46:E46"/>
    <mergeCell ref="A49:B49"/>
    <mergeCell ref="A54:B54"/>
    <mergeCell ref="E54:E57"/>
    <mergeCell ref="A98:E98"/>
    <mergeCell ref="A61:E61"/>
    <mergeCell ref="E65:E68"/>
    <mergeCell ref="A75:E75"/>
    <mergeCell ref="A80:E80"/>
    <mergeCell ref="A86:E86"/>
    <mergeCell ref="A93:E93"/>
  </mergeCells>
  <printOptions horizontalCentered="1" gridLines="1"/>
  <pageMargins left="0.51181102362204722" right="0.51181102362204722" top="0.15748031496062992" bottom="0.35433070866141736" header="0" footer="0"/>
  <pageSetup paperSize="9" orientation="portrait" r:id="rId1"/>
  <headerFooter>
    <oddFooter>&amp;R&amp;8&amp;D, &amp;T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All a) Ris amm Pres</vt:lpstr>
      <vt:lpstr>All a) Ris amm Pres SG</vt:lpstr>
      <vt:lpstr>avanzo 2012 - COMP &amp; RES</vt:lpstr>
      <vt:lpstr>'All a) Ris amm Pres'!Area_stampa</vt:lpstr>
      <vt:lpstr>'All a) Ris amm Pres SG'!Area_stampa</vt:lpstr>
    </vt:vector>
  </TitlesOfParts>
  <Company>Comune di San Gimignano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cesarif</dc:creator>
  <cp:lastModifiedBy>bbagni</cp:lastModifiedBy>
  <cp:lastPrinted>2014-02-20T14:02:25Z</cp:lastPrinted>
  <dcterms:created xsi:type="dcterms:W3CDTF">2014-01-29T17:58:46Z</dcterms:created>
  <dcterms:modified xsi:type="dcterms:W3CDTF">2014-02-20T14:02:42Z</dcterms:modified>
</cp:coreProperties>
</file>